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3d59b300bea79e4/Documents/Works/RTAF/วิศวกร กวก.ชย.ทอ/แบบ รายการ ราคา มาตรฐาน ชย.ทอ/รูปเล่ม มาตรฐานวัสดุ ปี 63/รายการมาตรฐาน ชย.ทอ. 64 (อนุมัติ)/"/>
    </mc:Choice>
  </mc:AlternateContent>
  <xr:revisionPtr revIDLastSave="41" documentId="6_{B47761AA-5159-432E-A245-B09BE1DD7B20}" xr6:coauthVersionLast="45" xr6:coauthVersionMax="45" xr10:uidLastSave="{8EF72942-B8C2-428D-BC35-BADEEF78DE92}"/>
  <bookViews>
    <workbookView xWindow="15360" yWindow="3630" windowWidth="21600" windowHeight="11385" tabRatio="935" firstSheet="2" activeTab="6" xr2:uid="{00000000-000D-0000-FFFF-FFFF00000000}"/>
  </bookViews>
  <sheets>
    <sheet name="งานรื้อถอน" sheetId="22" r:id="rId1"/>
    <sheet name="ขุดดิน" sheetId="11" r:id="rId2"/>
    <sheet name="4.เสาเข็ม" sheetId="12" r:id="rId3"/>
    <sheet name="หล่อคอนกรีต" sheetId="13" r:id="rId4"/>
    <sheet name="คอนกรีตโครงสร้าง" sheetId="14" r:id="rId5"/>
    <sheet name="เหล็กโครงสร้าง" sheetId="25" r:id="rId6"/>
    <sheet name="7-9. งานหลังคาและฉนวน" sheetId="15" r:id="rId7"/>
    <sheet name="10.งานฝ้าเพดาน" sheetId="23" r:id="rId8"/>
    <sheet name="11.ผนัง" sheetId="17" r:id="rId9"/>
    <sheet name="12.ประตู-หน้าต่าง" sheetId="19" r:id="rId10"/>
    <sheet name="13-15.ผิวพื้น บันได ยาแนว" sheetId="16" r:id="rId11"/>
    <sheet name="16.สี" sheetId="21" r:id="rId12"/>
    <sheet name="17.วัสดุกันซึม" sheetId="29" r:id="rId13"/>
    <sheet name="18.สุขภัณฑ์" sheetId="20" r:id="rId14"/>
    <sheet name="ถังน้ำ ถังบำบัดน้ำเสีย" sheetId="30" r:id="rId15"/>
  </sheets>
  <definedNames>
    <definedName name="_xlnm.Print_Area" localSheetId="7">'10.งานฝ้าเพดาน'!$A$1:$J$74</definedName>
    <definedName name="_xlnm.Print_Area" localSheetId="8">'11.ผนัง'!$A$1:$J$171</definedName>
    <definedName name="_xlnm.Print_Area" localSheetId="9">'12.ประตู-หน้าต่าง'!$A$1:$J$290</definedName>
    <definedName name="_xlnm.Print_Area" localSheetId="10">'13-15.ผิวพื้น บันได ยาแนว'!$A$1:$J$183</definedName>
    <definedName name="_xlnm.Print_Area" localSheetId="11">'16.สี'!$A$1:$J$58</definedName>
    <definedName name="_xlnm.Print_Area" localSheetId="12">'17.วัสดุกันซึม'!$A$1:$J$35</definedName>
    <definedName name="_xlnm.Print_Area" localSheetId="13">'18.สุขภัณฑ์'!$A$1:$J$99</definedName>
    <definedName name="_xlnm.Print_Area" localSheetId="2">'4.เสาเข็ม'!$A$1:$J$168</definedName>
    <definedName name="_xlnm.Print_Area" localSheetId="6">'7-9. งานหลังคาและฉนวน'!$A$1:$J$211</definedName>
    <definedName name="_xlnm.Print_Area" localSheetId="1">ขุดดิน!$A$1:$J$49</definedName>
    <definedName name="_xlnm.Print_Area" localSheetId="4">คอนกรีตโครงสร้าง!$A$1:$J$60</definedName>
    <definedName name="_xlnm.Print_Area" localSheetId="0">งานรื้อถอน!$A$1:$J$117</definedName>
    <definedName name="_xlnm.Print_Area" localSheetId="14">'ถังน้ำ ถังบำบัดน้ำเสีย'!$A$1:$J$46</definedName>
    <definedName name="_xlnm.Print_Area" localSheetId="3">หล่อคอนกรีต!$A$1:$J$61</definedName>
    <definedName name="_xlnm.Print_Area" localSheetId="5">เหล็กโครงสร้าง!$A$1:$J$232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7" i="17" l="1"/>
  <c r="P37" i="17"/>
  <c r="O40" i="17" l="1"/>
  <c r="M40" i="17"/>
  <c r="O39" i="17"/>
  <c r="M39" i="17"/>
  <c r="O37" i="17"/>
  <c r="Q37" i="17" s="1"/>
  <c r="M37" i="17"/>
  <c r="O38" i="17"/>
  <c r="M38" i="17"/>
  <c r="J7" i="30" l="1"/>
  <c r="J7" i="20"/>
  <c r="J7" i="29"/>
  <c r="J7" i="21"/>
  <c r="J7" i="16"/>
  <c r="J7" i="19"/>
  <c r="J7" i="17"/>
  <c r="J7" i="23"/>
  <c r="J7" i="15"/>
  <c r="J7" i="25"/>
  <c r="J7" i="14"/>
  <c r="J7" i="13"/>
  <c r="J7" i="12"/>
  <c r="J7" i="11"/>
  <c r="H17" i="15" l="1"/>
  <c r="F17" i="15"/>
  <c r="I17" i="15" l="1"/>
  <c r="H184" i="25"/>
  <c r="F184" i="25"/>
  <c r="I184" i="25" s="1"/>
  <c r="H183" i="25"/>
  <c r="F183" i="25"/>
  <c r="H182" i="25"/>
  <c r="I182" i="25" s="1"/>
  <c r="F182" i="25"/>
  <c r="H181" i="25"/>
  <c r="I181" i="25" s="1"/>
  <c r="F181" i="25"/>
  <c r="H180" i="25"/>
  <c r="F180" i="25"/>
  <c r="I180" i="25" s="1"/>
  <c r="H179" i="25"/>
  <c r="F179" i="25"/>
  <c r="I179" i="25" s="1"/>
  <c r="H178" i="25"/>
  <c r="I178" i="25" s="1"/>
  <c r="F178" i="25"/>
  <c r="H177" i="25"/>
  <c r="F177" i="25"/>
  <c r="H169" i="25"/>
  <c r="F169" i="25"/>
  <c r="I169" i="25" s="1"/>
  <c r="H168" i="25"/>
  <c r="F168" i="25"/>
  <c r="H167" i="25"/>
  <c r="F167" i="25"/>
  <c r="H166" i="25"/>
  <c r="F166" i="25"/>
  <c r="H165" i="25"/>
  <c r="F165" i="25"/>
  <c r="H164" i="25"/>
  <c r="I164" i="25" s="1"/>
  <c r="F164" i="25"/>
  <c r="H163" i="25"/>
  <c r="F163" i="25"/>
  <c r="H162" i="25"/>
  <c r="F162" i="25"/>
  <c r="H161" i="25"/>
  <c r="F161" i="25"/>
  <c r="I161" i="25" s="1"/>
  <c r="H160" i="25"/>
  <c r="F160" i="25"/>
  <c r="H159" i="25"/>
  <c r="F159" i="25"/>
  <c r="H158" i="25"/>
  <c r="I158" i="25" s="1"/>
  <c r="F158" i="25"/>
  <c r="H172" i="25"/>
  <c r="F172" i="25"/>
  <c r="H171" i="25"/>
  <c r="F171" i="25"/>
  <c r="H170" i="25"/>
  <c r="F170" i="25"/>
  <c r="H152" i="25"/>
  <c r="F152" i="25"/>
  <c r="H151" i="25"/>
  <c r="F151" i="25"/>
  <c r="H150" i="25"/>
  <c r="F150" i="25"/>
  <c r="H149" i="25"/>
  <c r="I149" i="25" s="1"/>
  <c r="F149" i="25"/>
  <c r="H145" i="25"/>
  <c r="I145" i="25" s="1"/>
  <c r="F145" i="25"/>
  <c r="H144" i="25"/>
  <c r="F144" i="25"/>
  <c r="H143" i="25"/>
  <c r="F143" i="25"/>
  <c r="H142" i="25"/>
  <c r="I142" i="25" s="1"/>
  <c r="F142" i="25"/>
  <c r="H141" i="25"/>
  <c r="F141" i="25"/>
  <c r="H140" i="25"/>
  <c r="F140" i="25"/>
  <c r="H139" i="25"/>
  <c r="F139" i="25"/>
  <c r="H138" i="25"/>
  <c r="F138" i="25"/>
  <c r="H137" i="25"/>
  <c r="F137" i="25"/>
  <c r="H136" i="25"/>
  <c r="F136" i="25"/>
  <c r="H135" i="25"/>
  <c r="F135" i="25"/>
  <c r="H134" i="25"/>
  <c r="F134" i="25"/>
  <c r="H133" i="25"/>
  <c r="F133" i="25"/>
  <c r="H132" i="25"/>
  <c r="F132" i="25"/>
  <c r="I132" i="25" s="1"/>
  <c r="H131" i="25"/>
  <c r="F131" i="25"/>
  <c r="H130" i="25"/>
  <c r="I130" i="25" s="1"/>
  <c r="F130" i="25"/>
  <c r="I166" i="25"/>
  <c r="I151" i="25"/>
  <c r="I160" i="25"/>
  <c r="I137" i="25"/>
  <c r="H146" i="25"/>
  <c r="F146" i="25"/>
  <c r="I146" i="25" s="1"/>
  <c r="H127" i="25"/>
  <c r="F127" i="25"/>
  <c r="H126" i="25"/>
  <c r="F126" i="25"/>
  <c r="H125" i="25"/>
  <c r="I125" i="25" s="1"/>
  <c r="F125" i="25"/>
  <c r="H123" i="25"/>
  <c r="F123" i="25"/>
  <c r="H122" i="25"/>
  <c r="F122" i="25"/>
  <c r="H121" i="25"/>
  <c r="F121" i="25"/>
  <c r="I121" i="25" s="1"/>
  <c r="H119" i="25"/>
  <c r="F119" i="25"/>
  <c r="H118" i="25"/>
  <c r="F118" i="25"/>
  <c r="H112" i="25"/>
  <c r="F112" i="25"/>
  <c r="I112" i="25" s="1"/>
  <c r="H111" i="25"/>
  <c r="F111" i="25"/>
  <c r="H110" i="25"/>
  <c r="I110" i="25" s="1"/>
  <c r="F110" i="25"/>
  <c r="H109" i="25"/>
  <c r="F109" i="25"/>
  <c r="H108" i="25"/>
  <c r="I108" i="25" s="1"/>
  <c r="F108" i="25"/>
  <c r="H107" i="25"/>
  <c r="F107" i="25"/>
  <c r="H113" i="25"/>
  <c r="F113" i="25"/>
  <c r="H106" i="25"/>
  <c r="F106" i="25"/>
  <c r="I106" i="25" s="1"/>
  <c r="H105" i="25"/>
  <c r="F105" i="25"/>
  <c r="H104" i="25"/>
  <c r="I104" i="25" s="1"/>
  <c r="F104" i="25"/>
  <c r="H103" i="25"/>
  <c r="I103" i="25" s="1"/>
  <c r="F103" i="25"/>
  <c r="H102" i="25"/>
  <c r="F102" i="25"/>
  <c r="H101" i="25"/>
  <c r="I101" i="25" s="1"/>
  <c r="F101" i="25"/>
  <c r="H63" i="25"/>
  <c r="F63" i="25"/>
  <c r="H62" i="25"/>
  <c r="F62" i="25"/>
  <c r="H61" i="25"/>
  <c r="F61" i="25"/>
  <c r="H60" i="25"/>
  <c r="F60" i="25"/>
  <c r="H59" i="25"/>
  <c r="I59" i="25" s="1"/>
  <c r="F59" i="25"/>
  <c r="H58" i="25"/>
  <c r="I58" i="25" s="1"/>
  <c r="F58" i="25"/>
  <c r="H54" i="25"/>
  <c r="F54" i="25"/>
  <c r="H47" i="25"/>
  <c r="F47" i="25"/>
  <c r="H46" i="25"/>
  <c r="I46" i="25" s="1"/>
  <c r="F46" i="25"/>
  <c r="H45" i="25"/>
  <c r="F45" i="25"/>
  <c r="H44" i="25"/>
  <c r="F44" i="25"/>
  <c r="H43" i="25"/>
  <c r="I43" i="25" s="1"/>
  <c r="F43" i="25"/>
  <c r="H27" i="25"/>
  <c r="F27" i="25"/>
  <c r="H26" i="25"/>
  <c r="I26" i="25" s="1"/>
  <c r="F26" i="25"/>
  <c r="H25" i="25"/>
  <c r="F25" i="25"/>
  <c r="I25" i="25" s="1"/>
  <c r="H24" i="25"/>
  <c r="I24" i="25" s="1"/>
  <c r="F24" i="25"/>
  <c r="H23" i="25"/>
  <c r="F23" i="25"/>
  <c r="I23" i="25" s="1"/>
  <c r="H22" i="25"/>
  <c r="I22" i="25" s="1"/>
  <c r="F22" i="25"/>
  <c r="H22" i="14"/>
  <c r="I22" i="14"/>
  <c r="F22" i="14"/>
  <c r="H21" i="14"/>
  <c r="I21" i="14" s="1"/>
  <c r="F21" i="14"/>
  <c r="H20" i="14"/>
  <c r="I20" i="14" s="1"/>
  <c r="F20" i="14"/>
  <c r="I62" i="12"/>
  <c r="H62" i="12"/>
  <c r="I61" i="12"/>
  <c r="H61" i="12"/>
  <c r="I60" i="12"/>
  <c r="H60" i="12"/>
  <c r="F60" i="12"/>
  <c r="I59" i="12"/>
  <c r="H59" i="12"/>
  <c r="I58" i="12"/>
  <c r="H58" i="12"/>
  <c r="I57" i="12"/>
  <c r="H57" i="12"/>
  <c r="F57" i="12"/>
  <c r="I56" i="12"/>
  <c r="H56" i="12"/>
  <c r="I55" i="12"/>
  <c r="H55" i="12"/>
  <c r="I54" i="12"/>
  <c r="H54" i="12"/>
  <c r="F54" i="12"/>
  <c r="I53" i="12"/>
  <c r="H53" i="12"/>
  <c r="F53" i="12"/>
  <c r="I52" i="12"/>
  <c r="H52" i="12"/>
  <c r="F52" i="12"/>
  <c r="I51" i="12"/>
  <c r="H51" i="12"/>
  <c r="F51" i="12"/>
  <c r="I41" i="12"/>
  <c r="H41" i="12"/>
  <c r="I40" i="12"/>
  <c r="H40" i="12"/>
  <c r="I39" i="12"/>
  <c r="H39" i="12"/>
  <c r="F39" i="12"/>
  <c r="I46" i="12"/>
  <c r="H46" i="12"/>
  <c r="I45" i="12"/>
  <c r="H45" i="12"/>
  <c r="I44" i="12"/>
  <c r="H44" i="12"/>
  <c r="F44" i="12"/>
  <c r="I30" i="12"/>
  <c r="H30" i="12"/>
  <c r="F30" i="12"/>
  <c r="I29" i="12"/>
  <c r="H29" i="12"/>
  <c r="F29" i="12"/>
  <c r="I28" i="12"/>
  <c r="H28" i="12"/>
  <c r="F28" i="12"/>
  <c r="F22" i="11"/>
  <c r="F21" i="11"/>
  <c r="I45" i="30"/>
  <c r="H45" i="30"/>
  <c r="F45" i="30"/>
  <c r="H44" i="30"/>
  <c r="F44" i="30"/>
  <c r="H43" i="30"/>
  <c r="I43" i="30"/>
  <c r="F43" i="30"/>
  <c r="H42" i="30"/>
  <c r="F42" i="30"/>
  <c r="H41" i="30"/>
  <c r="I41" i="30"/>
  <c r="F41" i="30"/>
  <c r="H40" i="30"/>
  <c r="F40" i="30"/>
  <c r="H36" i="30"/>
  <c r="F36" i="30"/>
  <c r="I35" i="30"/>
  <c r="H35" i="30"/>
  <c r="F35" i="30"/>
  <c r="H34" i="30"/>
  <c r="F34" i="30"/>
  <c r="H33" i="30"/>
  <c r="I33" i="30"/>
  <c r="F33" i="30"/>
  <c r="H32" i="30"/>
  <c r="F32" i="30"/>
  <c r="H31" i="30"/>
  <c r="I31" i="30"/>
  <c r="F31" i="30"/>
  <c r="H30" i="30"/>
  <c r="F30" i="30"/>
  <c r="H29" i="30"/>
  <c r="F29" i="30"/>
  <c r="I29" i="30"/>
  <c r="H28" i="30"/>
  <c r="I28" i="30"/>
  <c r="F28" i="30"/>
  <c r="H27" i="30"/>
  <c r="F27" i="30"/>
  <c r="H24" i="30"/>
  <c r="I24" i="30"/>
  <c r="F24" i="30"/>
  <c r="H23" i="30"/>
  <c r="F23" i="30"/>
  <c r="H22" i="30"/>
  <c r="F22" i="30"/>
  <c r="H21" i="30"/>
  <c r="I21" i="30"/>
  <c r="F21" i="30"/>
  <c r="H20" i="30"/>
  <c r="I20" i="30"/>
  <c r="F20" i="30"/>
  <c r="H19" i="30"/>
  <c r="F19" i="30"/>
  <c r="H18" i="30"/>
  <c r="F18" i="30"/>
  <c r="I18" i="30"/>
  <c r="H17" i="30"/>
  <c r="F17" i="30"/>
  <c r="H16" i="30"/>
  <c r="F16" i="30"/>
  <c r="H15" i="30"/>
  <c r="I15" i="30"/>
  <c r="F15" i="30"/>
  <c r="H14" i="30"/>
  <c r="F14" i="30"/>
  <c r="H13" i="30"/>
  <c r="I13" i="30"/>
  <c r="F13" i="30"/>
  <c r="H12" i="30"/>
  <c r="I12" i="30"/>
  <c r="F12" i="30"/>
  <c r="H86" i="20"/>
  <c r="I86" i="20" s="1"/>
  <c r="F86" i="20"/>
  <c r="H69" i="20"/>
  <c r="F69" i="20"/>
  <c r="I69" i="20" s="1"/>
  <c r="H68" i="20"/>
  <c r="F68" i="20"/>
  <c r="I68" i="20" s="1"/>
  <c r="H67" i="20"/>
  <c r="F67" i="20"/>
  <c r="I67" i="20" s="1"/>
  <c r="H66" i="20"/>
  <c r="F66" i="20"/>
  <c r="H65" i="20"/>
  <c r="F65" i="20"/>
  <c r="F78" i="20"/>
  <c r="I78" i="20" s="1"/>
  <c r="F77" i="20"/>
  <c r="I77" i="20"/>
  <c r="F76" i="20"/>
  <c r="I76" i="20" s="1"/>
  <c r="H75" i="20"/>
  <c r="F75" i="20"/>
  <c r="H59" i="20"/>
  <c r="F59" i="20"/>
  <c r="I59" i="20" s="1"/>
  <c r="H57" i="20"/>
  <c r="F57" i="20"/>
  <c r="H52" i="20"/>
  <c r="F52" i="20"/>
  <c r="H51" i="20"/>
  <c r="F51" i="20"/>
  <c r="H48" i="20"/>
  <c r="I48" i="20" s="1"/>
  <c r="F48" i="20"/>
  <c r="H47" i="20"/>
  <c r="F47" i="20"/>
  <c r="I47" i="20" s="1"/>
  <c r="H45" i="20"/>
  <c r="F45" i="20"/>
  <c r="H44" i="20"/>
  <c r="F44" i="20"/>
  <c r="H42" i="20"/>
  <c r="F42" i="20"/>
  <c r="I42" i="20" s="1"/>
  <c r="F41" i="20"/>
  <c r="H40" i="20"/>
  <c r="I40" i="20" s="1"/>
  <c r="F40" i="20"/>
  <c r="H22" i="20"/>
  <c r="F22" i="20"/>
  <c r="F21" i="20"/>
  <c r="H29" i="20"/>
  <c r="I29" i="20" s="1"/>
  <c r="F29" i="20"/>
  <c r="H28" i="20"/>
  <c r="F28" i="20"/>
  <c r="I28" i="20" s="1"/>
  <c r="H19" i="20"/>
  <c r="F19" i="20"/>
  <c r="H16" i="20"/>
  <c r="F16" i="20"/>
  <c r="F29" i="29"/>
  <c r="I29" i="29"/>
  <c r="F28" i="29"/>
  <c r="I28" i="29"/>
  <c r="H26" i="29"/>
  <c r="F23" i="29"/>
  <c r="I23" i="29"/>
  <c r="F22" i="29"/>
  <c r="I22" i="29"/>
  <c r="F21" i="29"/>
  <c r="I21" i="29"/>
  <c r="F20" i="29"/>
  <c r="I20" i="29"/>
  <c r="H19" i="16"/>
  <c r="H50" i="21"/>
  <c r="I50" i="21"/>
  <c r="F50" i="21"/>
  <c r="H49" i="21"/>
  <c r="F49" i="21"/>
  <c r="H48" i="21"/>
  <c r="I48" i="21"/>
  <c r="F48" i="21"/>
  <c r="H47" i="21"/>
  <c r="F47" i="21"/>
  <c r="H46" i="21"/>
  <c r="I46" i="21"/>
  <c r="F46" i="21"/>
  <c r="H45" i="21"/>
  <c r="I45" i="21"/>
  <c r="F45" i="21"/>
  <c r="H44" i="21"/>
  <c r="I44" i="21"/>
  <c r="F44" i="21"/>
  <c r="H43" i="21"/>
  <c r="I43" i="21"/>
  <c r="F43" i="21"/>
  <c r="H42" i="21"/>
  <c r="I42" i="21"/>
  <c r="F42" i="21"/>
  <c r="H41" i="21"/>
  <c r="I41" i="21"/>
  <c r="F41" i="21"/>
  <c r="H40" i="21"/>
  <c r="F40" i="21"/>
  <c r="H39" i="21"/>
  <c r="I39" i="21"/>
  <c r="F39" i="21"/>
  <c r="H56" i="21"/>
  <c r="F56" i="21"/>
  <c r="F36" i="21"/>
  <c r="H29" i="21"/>
  <c r="F29" i="21"/>
  <c r="H28" i="21"/>
  <c r="F28" i="21"/>
  <c r="F182" i="16"/>
  <c r="I182" i="16" s="1"/>
  <c r="F181" i="16"/>
  <c r="I181" i="16" s="1"/>
  <c r="F180" i="16"/>
  <c r="I180" i="16" s="1"/>
  <c r="F179" i="16"/>
  <c r="I179" i="16" s="1"/>
  <c r="F178" i="16"/>
  <c r="I178" i="16" s="1"/>
  <c r="F177" i="16"/>
  <c r="I177" i="16" s="1"/>
  <c r="F176" i="16"/>
  <c r="I176" i="16" s="1"/>
  <c r="F175" i="16"/>
  <c r="I175" i="16" s="1"/>
  <c r="F174" i="16"/>
  <c r="F173" i="16"/>
  <c r="H111" i="16"/>
  <c r="I111" i="16" s="1"/>
  <c r="F111" i="16"/>
  <c r="H59" i="16"/>
  <c r="I59" i="16" s="1"/>
  <c r="F59" i="16"/>
  <c r="H46" i="16"/>
  <c r="I46" i="16" s="1"/>
  <c r="F46" i="16"/>
  <c r="H26" i="16"/>
  <c r="F26" i="16"/>
  <c r="I26" i="16" s="1"/>
  <c r="H98" i="16"/>
  <c r="I98" i="16" s="1"/>
  <c r="F98" i="16"/>
  <c r="H97" i="16"/>
  <c r="F97" i="16"/>
  <c r="H95" i="16"/>
  <c r="F95" i="16"/>
  <c r="H94" i="16"/>
  <c r="F94" i="16"/>
  <c r="H91" i="16"/>
  <c r="I91" i="16" s="1"/>
  <c r="F91" i="16"/>
  <c r="H90" i="16"/>
  <c r="I90" i="16" s="1"/>
  <c r="F90" i="16"/>
  <c r="F164" i="16"/>
  <c r="I164" i="16" s="1"/>
  <c r="H164" i="16"/>
  <c r="F170" i="16"/>
  <c r="I170" i="16" s="1"/>
  <c r="F169" i="16"/>
  <c r="I169" i="16" s="1"/>
  <c r="F168" i="16"/>
  <c r="I168" i="16" s="1"/>
  <c r="H166" i="16"/>
  <c r="I166" i="16" s="1"/>
  <c r="F166" i="16"/>
  <c r="H165" i="16"/>
  <c r="F165" i="16"/>
  <c r="H155" i="16"/>
  <c r="F155" i="16"/>
  <c r="I155" i="16"/>
  <c r="H154" i="16"/>
  <c r="F154" i="16"/>
  <c r="I154" i="16" s="1"/>
  <c r="H162" i="16"/>
  <c r="F162" i="16"/>
  <c r="H160" i="16"/>
  <c r="F160" i="16"/>
  <c r="H159" i="16"/>
  <c r="F159" i="16"/>
  <c r="H161" i="16"/>
  <c r="F161" i="16"/>
  <c r="I161" i="16" s="1"/>
  <c r="I156" i="16"/>
  <c r="I163" i="16"/>
  <c r="I36" i="30"/>
  <c r="I30" i="30"/>
  <c r="I40" i="30"/>
  <c r="I22" i="30"/>
  <c r="I16" i="30"/>
  <c r="I23" i="30"/>
  <c r="I32" i="30"/>
  <c r="I42" i="30"/>
  <c r="I14" i="30"/>
  <c r="I17" i="30"/>
  <c r="I34" i="30"/>
  <c r="I44" i="30"/>
  <c r="I27" i="30"/>
  <c r="I19" i="30"/>
  <c r="I75" i="20"/>
  <c r="I66" i="20"/>
  <c r="I65" i="20"/>
  <c r="I57" i="20"/>
  <c r="I22" i="20"/>
  <c r="I52" i="20"/>
  <c r="I51" i="20"/>
  <c r="I45" i="20"/>
  <c r="I44" i="20"/>
  <c r="I41" i="20"/>
  <c r="I19" i="20"/>
  <c r="I21" i="20"/>
  <c r="I16" i="20"/>
  <c r="I47" i="21"/>
  <c r="I40" i="21"/>
  <c r="I49" i="21"/>
  <c r="I29" i="21"/>
  <c r="I56" i="21"/>
  <c r="I28" i="21"/>
  <c r="I173" i="16"/>
  <c r="I174" i="16"/>
  <c r="I95" i="16"/>
  <c r="I94" i="16"/>
  <c r="I165" i="16"/>
  <c r="H158" i="16"/>
  <c r="F158" i="16"/>
  <c r="H157" i="16"/>
  <c r="F157" i="16"/>
  <c r="H153" i="16"/>
  <c r="I153" i="16" s="1"/>
  <c r="F153" i="16"/>
  <c r="H62" i="16"/>
  <c r="F62" i="16"/>
  <c r="I62" i="16" s="1"/>
  <c r="H140" i="16"/>
  <c r="F140" i="16"/>
  <c r="H144" i="16"/>
  <c r="F144" i="16"/>
  <c r="H141" i="16"/>
  <c r="F141" i="16"/>
  <c r="I141" i="16" s="1"/>
  <c r="H139" i="16"/>
  <c r="F139" i="16"/>
  <c r="H133" i="16"/>
  <c r="F133" i="16"/>
  <c r="I133" i="16" s="1"/>
  <c r="H129" i="16"/>
  <c r="F129" i="16"/>
  <c r="H126" i="16"/>
  <c r="F126" i="16"/>
  <c r="H125" i="16"/>
  <c r="F125" i="16"/>
  <c r="I125" i="16" s="1"/>
  <c r="F122" i="16"/>
  <c r="I122" i="16" s="1"/>
  <c r="H114" i="16"/>
  <c r="I114" i="16" s="1"/>
  <c r="F114" i="16"/>
  <c r="F119" i="16"/>
  <c r="H118" i="16"/>
  <c r="F118" i="16"/>
  <c r="I118" i="16" s="1"/>
  <c r="H117" i="16"/>
  <c r="F117" i="16"/>
  <c r="H116" i="16"/>
  <c r="I116" i="16" s="1"/>
  <c r="F116" i="16"/>
  <c r="H115" i="16"/>
  <c r="F115" i="16"/>
  <c r="H110" i="16"/>
  <c r="I110" i="16" s="1"/>
  <c r="F110" i="16"/>
  <c r="H109" i="16"/>
  <c r="F109" i="16"/>
  <c r="I109" i="16" s="1"/>
  <c r="H108" i="16"/>
  <c r="F108" i="16"/>
  <c r="I108" i="16" s="1"/>
  <c r="H107" i="16"/>
  <c r="F107" i="16"/>
  <c r="H106" i="16"/>
  <c r="F106" i="16"/>
  <c r="H105" i="16"/>
  <c r="F105" i="16"/>
  <c r="H96" i="16"/>
  <c r="I96" i="16" s="1"/>
  <c r="F96" i="16"/>
  <c r="H93" i="16"/>
  <c r="I93" i="16" s="1"/>
  <c r="F93" i="16"/>
  <c r="H89" i="16"/>
  <c r="I89" i="16" s="1"/>
  <c r="F89" i="16"/>
  <c r="H99" i="16"/>
  <c r="F99" i="16"/>
  <c r="H92" i="16"/>
  <c r="F92" i="16"/>
  <c r="I92" i="16" s="1"/>
  <c r="H88" i="16"/>
  <c r="F88" i="16"/>
  <c r="H83" i="16"/>
  <c r="F83" i="16"/>
  <c r="I83" i="16" s="1"/>
  <c r="H85" i="16"/>
  <c r="F85" i="16"/>
  <c r="H84" i="16"/>
  <c r="I84" i="16" s="1"/>
  <c r="F84" i="16"/>
  <c r="H82" i="16"/>
  <c r="I82" i="16" s="1"/>
  <c r="F82" i="16"/>
  <c r="F73" i="16"/>
  <c r="I73" i="16" s="1"/>
  <c r="F72" i="16"/>
  <c r="I72" i="16" s="1"/>
  <c r="F76" i="16"/>
  <c r="I76" i="16"/>
  <c r="F75" i="16"/>
  <c r="I75" i="16" s="1"/>
  <c r="F71" i="16"/>
  <c r="I71" i="16" s="1"/>
  <c r="F70" i="16"/>
  <c r="I70" i="16" s="1"/>
  <c r="F69" i="16"/>
  <c r="I69" i="16" s="1"/>
  <c r="F68" i="16"/>
  <c r="I68" i="16" s="1"/>
  <c r="F65" i="16"/>
  <c r="I65" i="16" s="1"/>
  <c r="H58" i="16"/>
  <c r="I58" i="16" s="1"/>
  <c r="F58" i="16"/>
  <c r="H57" i="16"/>
  <c r="F57" i="16"/>
  <c r="I57" i="16" s="1"/>
  <c r="H56" i="16"/>
  <c r="F56" i="16"/>
  <c r="I56" i="16" s="1"/>
  <c r="H55" i="16"/>
  <c r="F55" i="16"/>
  <c r="H54" i="16"/>
  <c r="I54" i="16" s="1"/>
  <c r="F54" i="16"/>
  <c r="H53" i="16"/>
  <c r="I53" i="16" s="1"/>
  <c r="F53" i="16"/>
  <c r="H52" i="16"/>
  <c r="F52" i="16"/>
  <c r="H51" i="16"/>
  <c r="I51" i="16" s="1"/>
  <c r="F51" i="16"/>
  <c r="H50" i="16"/>
  <c r="I50" i="16" s="1"/>
  <c r="F50" i="16"/>
  <c r="H49" i="16"/>
  <c r="F49" i="16"/>
  <c r="I49" i="16" s="1"/>
  <c r="H45" i="16"/>
  <c r="F45" i="16"/>
  <c r="I45" i="16" s="1"/>
  <c r="H44" i="16"/>
  <c r="F44" i="16"/>
  <c r="H43" i="16"/>
  <c r="I43" i="16" s="1"/>
  <c r="F43" i="16"/>
  <c r="H42" i="16"/>
  <c r="I42" i="16" s="1"/>
  <c r="F42" i="16"/>
  <c r="H41" i="16"/>
  <c r="I41" i="16" s="1"/>
  <c r="F41" i="16"/>
  <c r="H40" i="16"/>
  <c r="I40" i="16" s="1"/>
  <c r="F40" i="16"/>
  <c r="H39" i="16"/>
  <c r="I39" i="16" s="1"/>
  <c r="F39" i="16"/>
  <c r="H38" i="16"/>
  <c r="F38" i="16"/>
  <c r="H35" i="16"/>
  <c r="F35" i="16"/>
  <c r="I35" i="16" s="1"/>
  <c r="H32" i="16"/>
  <c r="F32" i="16"/>
  <c r="H31" i="16"/>
  <c r="I31" i="16" s="1"/>
  <c r="F31" i="16"/>
  <c r="H30" i="16"/>
  <c r="I30" i="16" s="1"/>
  <c r="F30" i="16"/>
  <c r="H29" i="16"/>
  <c r="I29" i="16" s="1"/>
  <c r="F29" i="16"/>
  <c r="H25" i="16"/>
  <c r="I25" i="16" s="1"/>
  <c r="F25" i="16"/>
  <c r="H24" i="16"/>
  <c r="F24" i="16"/>
  <c r="H23" i="16"/>
  <c r="F23" i="16"/>
  <c r="I23" i="16" s="1"/>
  <c r="H22" i="16"/>
  <c r="F22" i="16"/>
  <c r="I22" i="16" s="1"/>
  <c r="F19" i="16"/>
  <c r="F16" i="16"/>
  <c r="H14" i="16"/>
  <c r="F14" i="16"/>
  <c r="H13" i="16"/>
  <c r="F13" i="16"/>
  <c r="I140" i="16"/>
  <c r="I139" i="16"/>
  <c r="I117" i="16"/>
  <c r="I115" i="16"/>
  <c r="I119" i="16"/>
  <c r="I105" i="16"/>
  <c r="I107" i="16"/>
  <c r="I106" i="16"/>
  <c r="I88" i="16"/>
  <c r="I85" i="16"/>
  <c r="I24" i="16"/>
  <c r="I55" i="16"/>
  <c r="I44" i="16"/>
  <c r="I32" i="16"/>
  <c r="I38" i="16"/>
  <c r="I16" i="16"/>
  <c r="I13" i="16"/>
  <c r="I288" i="19"/>
  <c r="I287" i="19"/>
  <c r="F219" i="19"/>
  <c r="I219" i="19"/>
  <c r="F218" i="19"/>
  <c r="I218" i="19"/>
  <c r="F217" i="19"/>
  <c r="I217" i="19"/>
  <c r="F216" i="19"/>
  <c r="I216" i="19"/>
  <c r="F215" i="19"/>
  <c r="I215" i="19"/>
  <c r="F214" i="19"/>
  <c r="I214" i="19"/>
  <c r="F213" i="19"/>
  <c r="I213" i="19"/>
  <c r="F212" i="19"/>
  <c r="I212" i="19"/>
  <c r="F210" i="19"/>
  <c r="I210" i="19"/>
  <c r="F209" i="19"/>
  <c r="I209" i="19"/>
  <c r="F208" i="19"/>
  <c r="I208" i="19"/>
  <c r="F207" i="19"/>
  <c r="I207" i="19"/>
  <c r="F206" i="19"/>
  <c r="I206" i="19"/>
  <c r="F205" i="19"/>
  <c r="I205" i="19"/>
  <c r="F204" i="19"/>
  <c r="I204" i="19"/>
  <c r="F203" i="19"/>
  <c r="I203" i="19"/>
  <c r="F201" i="19"/>
  <c r="I201" i="19"/>
  <c r="F200" i="19"/>
  <c r="I200" i="19"/>
  <c r="F199" i="19"/>
  <c r="I199" i="19"/>
  <c r="F198" i="19"/>
  <c r="I198" i="19"/>
  <c r="F197" i="19"/>
  <c r="I197" i="19"/>
  <c r="F196" i="19"/>
  <c r="I196" i="19"/>
  <c r="F195" i="19"/>
  <c r="I195" i="19"/>
  <c r="F194" i="19"/>
  <c r="H191" i="19"/>
  <c r="F191" i="19"/>
  <c r="H190" i="19"/>
  <c r="F190" i="19"/>
  <c r="F182" i="19"/>
  <c r="I182" i="19"/>
  <c r="H179" i="19"/>
  <c r="F179" i="19"/>
  <c r="H176" i="19"/>
  <c r="F176" i="19"/>
  <c r="H263" i="19"/>
  <c r="F263" i="19"/>
  <c r="H260" i="19"/>
  <c r="F260" i="19"/>
  <c r="H257" i="19"/>
  <c r="F257" i="19"/>
  <c r="H256" i="19"/>
  <c r="F256" i="19"/>
  <c r="H255" i="19"/>
  <c r="F255" i="19"/>
  <c r="H252" i="19"/>
  <c r="F252" i="19"/>
  <c r="H251" i="19"/>
  <c r="F251" i="19"/>
  <c r="H250" i="19"/>
  <c r="F250" i="19"/>
  <c r="H246" i="19"/>
  <c r="F246" i="19"/>
  <c r="H245" i="19"/>
  <c r="F245" i="19"/>
  <c r="H247" i="19"/>
  <c r="F247" i="19"/>
  <c r="H242" i="19"/>
  <c r="F242" i="19"/>
  <c r="H232" i="19"/>
  <c r="F232" i="19"/>
  <c r="H231" i="19"/>
  <c r="F231" i="19"/>
  <c r="H230" i="19"/>
  <c r="F230" i="19"/>
  <c r="H229" i="19"/>
  <c r="F229" i="19"/>
  <c r="H225" i="19"/>
  <c r="F225" i="19"/>
  <c r="H224" i="19"/>
  <c r="F224" i="19"/>
  <c r="G173" i="19"/>
  <c r="G172" i="19"/>
  <c r="G167" i="19"/>
  <c r="G166" i="19"/>
  <c r="G159" i="19"/>
  <c r="H159" i="19"/>
  <c r="G158" i="19"/>
  <c r="H158" i="19"/>
  <c r="G157" i="19"/>
  <c r="H157" i="19"/>
  <c r="H86" i="19"/>
  <c r="F86" i="19"/>
  <c r="H87" i="19"/>
  <c r="F87" i="19"/>
  <c r="H85" i="19"/>
  <c r="F85" i="19"/>
  <c r="H84" i="19"/>
  <c r="F84" i="19"/>
  <c r="H83" i="19"/>
  <c r="F83" i="19"/>
  <c r="H82" i="19"/>
  <c r="F82" i="19"/>
  <c r="H81" i="19"/>
  <c r="F81" i="19"/>
  <c r="H79" i="19"/>
  <c r="F79" i="19"/>
  <c r="H78" i="19"/>
  <c r="F78" i="19"/>
  <c r="H77" i="19"/>
  <c r="F77" i="19"/>
  <c r="H76" i="19"/>
  <c r="F76" i="19"/>
  <c r="H75" i="19"/>
  <c r="F75" i="19"/>
  <c r="H74" i="19"/>
  <c r="F74" i="19"/>
  <c r="H155" i="19"/>
  <c r="F155" i="19"/>
  <c r="H154" i="19"/>
  <c r="F154" i="19"/>
  <c r="H153" i="19"/>
  <c r="F153" i="19"/>
  <c r="H151" i="19"/>
  <c r="F151" i="19"/>
  <c r="H150" i="19"/>
  <c r="F150" i="19"/>
  <c r="H149" i="19"/>
  <c r="F149" i="19"/>
  <c r="F159" i="19"/>
  <c r="F158" i="19"/>
  <c r="F157" i="19"/>
  <c r="H147" i="19"/>
  <c r="F147" i="19"/>
  <c r="H146" i="19"/>
  <c r="F146" i="19"/>
  <c r="H145" i="19"/>
  <c r="F145" i="19"/>
  <c r="H143" i="19"/>
  <c r="F143" i="19"/>
  <c r="H142" i="19"/>
  <c r="F142" i="19"/>
  <c r="H141" i="19"/>
  <c r="F141" i="19"/>
  <c r="H139" i="19"/>
  <c r="F139" i="19"/>
  <c r="H138" i="19"/>
  <c r="F138" i="19"/>
  <c r="H137" i="19"/>
  <c r="F137" i="19"/>
  <c r="H132" i="19"/>
  <c r="F132" i="19"/>
  <c r="F126" i="19"/>
  <c r="I126" i="19"/>
  <c r="F128" i="19"/>
  <c r="I128" i="19"/>
  <c r="F118" i="19"/>
  <c r="I118" i="19"/>
  <c r="F117" i="19"/>
  <c r="I117" i="19"/>
  <c r="F121" i="19"/>
  <c r="I121" i="19"/>
  <c r="H188" i="19"/>
  <c r="F188" i="19"/>
  <c r="H187" i="19"/>
  <c r="F187" i="19"/>
  <c r="H186" i="19"/>
  <c r="F186" i="19"/>
  <c r="H114" i="19"/>
  <c r="F114" i="19"/>
  <c r="H113" i="19"/>
  <c r="F113" i="19"/>
  <c r="H112" i="19"/>
  <c r="F112" i="19"/>
  <c r="H111" i="19"/>
  <c r="F111" i="19"/>
  <c r="H109" i="19"/>
  <c r="F109" i="19"/>
  <c r="H108" i="19"/>
  <c r="F108" i="19"/>
  <c r="H107" i="19"/>
  <c r="F107" i="19"/>
  <c r="H106" i="19"/>
  <c r="F106" i="19"/>
  <c r="H101" i="19"/>
  <c r="F101" i="19"/>
  <c r="H100" i="19"/>
  <c r="F100" i="19"/>
  <c r="H104" i="19"/>
  <c r="F104" i="19"/>
  <c r="H103" i="19"/>
  <c r="F103" i="19"/>
  <c r="H64" i="19"/>
  <c r="F64" i="19"/>
  <c r="H70" i="19"/>
  <c r="F70" i="19"/>
  <c r="H69" i="19"/>
  <c r="F69" i="19"/>
  <c r="H68" i="19"/>
  <c r="F68" i="19"/>
  <c r="H65" i="19"/>
  <c r="F65" i="19"/>
  <c r="H63" i="19"/>
  <c r="F63" i="19"/>
  <c r="H62" i="19"/>
  <c r="F62" i="19"/>
  <c r="H61" i="19"/>
  <c r="F61" i="19"/>
  <c r="H60" i="19"/>
  <c r="F60" i="19"/>
  <c r="H52" i="19"/>
  <c r="F52" i="19"/>
  <c r="H56" i="19"/>
  <c r="F56" i="19"/>
  <c r="H57" i="19"/>
  <c r="F57" i="19"/>
  <c r="H55" i="19"/>
  <c r="F55" i="19"/>
  <c r="H53" i="19"/>
  <c r="F53" i="19"/>
  <c r="H51" i="19"/>
  <c r="F51" i="19"/>
  <c r="H47" i="19"/>
  <c r="F47" i="19"/>
  <c r="H46" i="19"/>
  <c r="F46" i="19"/>
  <c r="H44" i="19"/>
  <c r="F44" i="19"/>
  <c r="H43" i="19"/>
  <c r="F43" i="19"/>
  <c r="H39" i="19"/>
  <c r="F39" i="19"/>
  <c r="H38" i="19"/>
  <c r="F38" i="19"/>
  <c r="H37" i="19"/>
  <c r="F37" i="19"/>
  <c r="H36" i="19"/>
  <c r="F36" i="19"/>
  <c r="H33" i="19"/>
  <c r="F33" i="19"/>
  <c r="H32" i="19"/>
  <c r="F32" i="19"/>
  <c r="H31" i="19"/>
  <c r="F31" i="19"/>
  <c r="H30" i="19"/>
  <c r="F30" i="19"/>
  <c r="H23" i="19"/>
  <c r="F23" i="19"/>
  <c r="H22" i="19"/>
  <c r="F22" i="19"/>
  <c r="H15" i="19"/>
  <c r="F15" i="19"/>
  <c r="H16" i="19"/>
  <c r="F16" i="19"/>
  <c r="H94" i="19"/>
  <c r="F94" i="19"/>
  <c r="H93" i="19"/>
  <c r="F93" i="19"/>
  <c r="H92" i="19"/>
  <c r="F92" i="19"/>
  <c r="H91" i="19"/>
  <c r="F91" i="19"/>
  <c r="H168" i="17"/>
  <c r="F168" i="17"/>
  <c r="H167" i="17"/>
  <c r="F167" i="17"/>
  <c r="H164" i="17"/>
  <c r="F164" i="17"/>
  <c r="I164" i="17" s="1"/>
  <c r="H154" i="17"/>
  <c r="F154" i="17"/>
  <c r="H153" i="17"/>
  <c r="F153" i="17"/>
  <c r="H152" i="17"/>
  <c r="F152" i="17"/>
  <c r="H158" i="17"/>
  <c r="F158" i="17"/>
  <c r="H162" i="17"/>
  <c r="F162" i="17"/>
  <c r="H160" i="17"/>
  <c r="F160" i="17"/>
  <c r="H156" i="17"/>
  <c r="F156" i="17"/>
  <c r="H151" i="17"/>
  <c r="F151" i="17"/>
  <c r="I151" i="17" s="1"/>
  <c r="I194" i="19"/>
  <c r="I190" i="19"/>
  <c r="I191" i="19"/>
  <c r="I230" i="19"/>
  <c r="I176" i="19"/>
  <c r="I179" i="19"/>
  <c r="I242" i="19"/>
  <c r="I225" i="19"/>
  <c r="I231" i="19"/>
  <c r="I260" i="19"/>
  <c r="I245" i="19"/>
  <c r="I263" i="19"/>
  <c r="I257" i="19"/>
  <c r="I256" i="19"/>
  <c r="I255" i="19"/>
  <c r="I252" i="19"/>
  <c r="I251" i="19"/>
  <c r="I250" i="19"/>
  <c r="I246" i="19"/>
  <c r="I247" i="19"/>
  <c r="I84" i="19"/>
  <c r="I232" i="19"/>
  <c r="I229" i="19"/>
  <c r="I224" i="19"/>
  <c r="I81" i="19"/>
  <c r="I86" i="19"/>
  <c r="I82" i="19"/>
  <c r="I83" i="19"/>
  <c r="I85" i="19"/>
  <c r="I87" i="19"/>
  <c r="I77" i="19"/>
  <c r="I79" i="19"/>
  <c r="I76" i="19"/>
  <c r="I78" i="19"/>
  <c r="I141" i="19"/>
  <c r="I74" i="19"/>
  <c r="I75" i="19"/>
  <c r="I155" i="19"/>
  <c r="I154" i="19"/>
  <c r="I153" i="19"/>
  <c r="I151" i="19"/>
  <c r="I150" i="19"/>
  <c r="I149" i="19"/>
  <c r="I145" i="19"/>
  <c r="I159" i="19"/>
  <c r="I158" i="19"/>
  <c r="I157" i="19"/>
  <c r="I146" i="19"/>
  <c r="I139" i="19"/>
  <c r="I147" i="19"/>
  <c r="I138" i="19"/>
  <c r="I142" i="19"/>
  <c r="I143" i="19"/>
  <c r="I137" i="19"/>
  <c r="I132" i="19"/>
  <c r="I107" i="19"/>
  <c r="I109" i="19"/>
  <c r="I113" i="19"/>
  <c r="I186" i="19"/>
  <c r="I188" i="19"/>
  <c r="I106" i="19"/>
  <c r="I187" i="19"/>
  <c r="I112" i="19"/>
  <c r="I114" i="19"/>
  <c r="I111" i="19"/>
  <c r="I108" i="19"/>
  <c r="I101" i="19"/>
  <c r="I104" i="19"/>
  <c r="I100" i="19"/>
  <c r="I103" i="19"/>
  <c r="I64" i="19"/>
  <c r="I68" i="19"/>
  <c r="I69" i="19"/>
  <c r="I70" i="19"/>
  <c r="I63" i="19"/>
  <c r="I15" i="19"/>
  <c r="I60" i="19"/>
  <c r="I44" i="19"/>
  <c r="I61" i="19"/>
  <c r="I62" i="19"/>
  <c r="I65" i="19"/>
  <c r="I57" i="19"/>
  <c r="I56" i="19"/>
  <c r="I55" i="19"/>
  <c r="I53" i="19"/>
  <c r="I52" i="19"/>
  <c r="I51" i="19"/>
  <c r="I47" i="19"/>
  <c r="I46" i="19"/>
  <c r="I43" i="19"/>
  <c r="I38" i="19"/>
  <c r="I33" i="19"/>
  <c r="I30" i="19"/>
  <c r="I31" i="19"/>
  <c r="I32" i="19"/>
  <c r="I39" i="19"/>
  <c r="I36" i="19"/>
  <c r="I37" i="19"/>
  <c r="I16" i="19"/>
  <c r="I23" i="19"/>
  <c r="I22" i="19"/>
  <c r="I91" i="19"/>
  <c r="I94" i="19"/>
  <c r="I93" i="19"/>
  <c r="I92" i="19"/>
  <c r="H145" i="17"/>
  <c r="F145" i="17"/>
  <c r="H140" i="17"/>
  <c r="F140" i="17"/>
  <c r="H141" i="17"/>
  <c r="F141" i="17"/>
  <c r="F134" i="17"/>
  <c r="I134" i="17" s="1"/>
  <c r="F135" i="17"/>
  <c r="I135" i="17" s="1"/>
  <c r="F130" i="17"/>
  <c r="I130" i="17" s="1"/>
  <c r="H120" i="17"/>
  <c r="F120" i="17"/>
  <c r="H119" i="17"/>
  <c r="F119" i="17"/>
  <c r="H118" i="17"/>
  <c r="F118" i="17"/>
  <c r="I118" i="17" s="1"/>
  <c r="H117" i="17"/>
  <c r="F117" i="17"/>
  <c r="F114" i="17"/>
  <c r="I114" i="17" s="1"/>
  <c r="F113" i="17"/>
  <c r="I113" i="17" s="1"/>
  <c r="F112" i="17"/>
  <c r="I112" i="17" s="1"/>
  <c r="H104" i="17"/>
  <c r="F104" i="17"/>
  <c r="L100" i="17"/>
  <c r="F100" i="17"/>
  <c r="I100" i="17" s="1"/>
  <c r="L99" i="17"/>
  <c r="F99" i="17"/>
  <c r="I99" i="17" s="1"/>
  <c r="L96" i="17"/>
  <c r="H96" i="17"/>
  <c r="F96" i="17"/>
  <c r="L95" i="17"/>
  <c r="H95" i="17"/>
  <c r="F95" i="17"/>
  <c r="L94" i="17"/>
  <c r="H94" i="17"/>
  <c r="F94" i="17"/>
  <c r="L93" i="17"/>
  <c r="H93" i="17"/>
  <c r="F93" i="17"/>
  <c r="L90" i="17"/>
  <c r="H90" i="17"/>
  <c r="F90" i="17"/>
  <c r="L89" i="17"/>
  <c r="H89" i="17"/>
  <c r="F89" i="17"/>
  <c r="L85" i="17"/>
  <c r="H85" i="17"/>
  <c r="F85" i="17"/>
  <c r="E76" i="17"/>
  <c r="F76" i="17" s="1"/>
  <c r="H79" i="17"/>
  <c r="E79" i="17"/>
  <c r="F79" i="17" s="1"/>
  <c r="E71" i="17"/>
  <c r="F71" i="17" s="1"/>
  <c r="E80" i="17"/>
  <c r="F80" i="17" s="1"/>
  <c r="E78" i="17"/>
  <c r="H75" i="17"/>
  <c r="F75" i="17"/>
  <c r="I75" i="17" s="1"/>
  <c r="E70" i="17"/>
  <c r="F70" i="17" s="1"/>
  <c r="H80" i="17"/>
  <c r="H49" i="17"/>
  <c r="F49" i="17"/>
  <c r="F43" i="17"/>
  <c r="I43" i="17" s="1"/>
  <c r="H40" i="17"/>
  <c r="F40" i="17"/>
  <c r="H39" i="17"/>
  <c r="F39" i="17"/>
  <c r="H38" i="17"/>
  <c r="F38" i="17"/>
  <c r="I38" i="17" s="1"/>
  <c r="H37" i="17"/>
  <c r="F37" i="17"/>
  <c r="H36" i="17"/>
  <c r="F36" i="17"/>
  <c r="H139" i="17"/>
  <c r="F139" i="17"/>
  <c r="H26" i="17"/>
  <c r="F26" i="17"/>
  <c r="H25" i="17"/>
  <c r="F25" i="17"/>
  <c r="H24" i="17"/>
  <c r="F24" i="17"/>
  <c r="H23" i="17"/>
  <c r="F23" i="17"/>
  <c r="H22" i="17"/>
  <c r="F22" i="17"/>
  <c r="I22" i="17" s="1"/>
  <c r="H21" i="17"/>
  <c r="F21" i="17"/>
  <c r="H20" i="17"/>
  <c r="F20" i="17"/>
  <c r="H51" i="17"/>
  <c r="F51" i="17"/>
  <c r="H48" i="17"/>
  <c r="F48" i="17"/>
  <c r="H47" i="17"/>
  <c r="F47" i="17"/>
  <c r="H62" i="23"/>
  <c r="I62" i="23" s="1"/>
  <c r="F62" i="23"/>
  <c r="H61" i="23"/>
  <c r="F61" i="23"/>
  <c r="I61" i="23" s="1"/>
  <c r="H63" i="23"/>
  <c r="F63" i="23"/>
  <c r="H56" i="23"/>
  <c r="I56" i="23" s="1"/>
  <c r="F56" i="23"/>
  <c r="H55" i="23"/>
  <c r="I55" i="23" s="1"/>
  <c r="F55" i="23"/>
  <c r="H58" i="23"/>
  <c r="I58" i="23" s="1"/>
  <c r="F58" i="23"/>
  <c r="H54" i="23"/>
  <c r="F54" i="23"/>
  <c r="H53" i="23"/>
  <c r="I53" i="23" s="1"/>
  <c r="F53" i="23"/>
  <c r="I63" i="23"/>
  <c r="I54" i="23"/>
  <c r="H71" i="23"/>
  <c r="I71" i="23" s="1"/>
  <c r="F71" i="23"/>
  <c r="H47" i="23"/>
  <c r="F47" i="23"/>
  <c r="I47" i="23" s="1"/>
  <c r="H46" i="23"/>
  <c r="F46" i="23"/>
  <c r="I46" i="23" s="1"/>
  <c r="H45" i="23"/>
  <c r="F45" i="23"/>
  <c r="I45" i="23" s="1"/>
  <c r="H67" i="23"/>
  <c r="F67" i="23"/>
  <c r="H66" i="23"/>
  <c r="F66" i="23"/>
  <c r="I67" i="23"/>
  <c r="H42" i="23"/>
  <c r="F42" i="23"/>
  <c r="I42" i="23" s="1"/>
  <c r="H41" i="23"/>
  <c r="I41" i="23" s="1"/>
  <c r="F41" i="23"/>
  <c r="H40" i="23"/>
  <c r="F40" i="23"/>
  <c r="H39" i="23"/>
  <c r="F39" i="23"/>
  <c r="I39" i="23" s="1"/>
  <c r="F36" i="23"/>
  <c r="H36" i="23"/>
  <c r="I36" i="23" s="1"/>
  <c r="F37" i="23"/>
  <c r="H37" i="23"/>
  <c r="I37" i="23" s="1"/>
  <c r="H31" i="23"/>
  <c r="F31" i="23"/>
  <c r="I31" i="23" s="1"/>
  <c r="H22" i="23"/>
  <c r="F22" i="23"/>
  <c r="H24" i="23"/>
  <c r="F24" i="23"/>
  <c r="I24" i="23" s="1"/>
  <c r="H20" i="23"/>
  <c r="F20" i="23"/>
  <c r="I20" i="23" s="1"/>
  <c r="I22" i="23"/>
  <c r="F209" i="15"/>
  <c r="F208" i="15"/>
  <c r="F207" i="15"/>
  <c r="F206" i="15"/>
  <c r="I206" i="15" s="1"/>
  <c r="H192" i="15"/>
  <c r="F192" i="15"/>
  <c r="F177" i="15"/>
  <c r="H173" i="15"/>
  <c r="F173" i="15"/>
  <c r="H175" i="15"/>
  <c r="F175" i="15"/>
  <c r="H180" i="15"/>
  <c r="F180" i="15"/>
  <c r="H179" i="15"/>
  <c r="I179" i="15" s="1"/>
  <c r="F179" i="15"/>
  <c r="F172" i="15"/>
  <c r="I172" i="15" s="1"/>
  <c r="F171" i="15"/>
  <c r="I171" i="15" s="1"/>
  <c r="H199" i="15"/>
  <c r="F199" i="15"/>
  <c r="H198" i="15"/>
  <c r="F198" i="15"/>
  <c r="H197" i="15"/>
  <c r="F197" i="15"/>
  <c r="H196" i="15"/>
  <c r="F196" i="15"/>
  <c r="I196" i="15" s="1"/>
  <c r="I209" i="15"/>
  <c r="I208" i="15"/>
  <c r="I207" i="15"/>
  <c r="I192" i="15"/>
  <c r="I177" i="15"/>
  <c r="I173" i="15"/>
  <c r="I197" i="15"/>
  <c r="I175" i="15"/>
  <c r="I199" i="15"/>
  <c r="I198" i="15"/>
  <c r="H160" i="15"/>
  <c r="F160" i="15"/>
  <c r="H194" i="15"/>
  <c r="H193" i="15"/>
  <c r="H191" i="15"/>
  <c r="H190" i="15"/>
  <c r="H204" i="15"/>
  <c r="H203" i="15"/>
  <c r="H202" i="15"/>
  <c r="H201" i="15"/>
  <c r="E139" i="15"/>
  <c r="F139" i="15" s="1"/>
  <c r="H147" i="15"/>
  <c r="F147" i="15"/>
  <c r="H146" i="15"/>
  <c r="F146" i="15"/>
  <c r="H145" i="15"/>
  <c r="F145" i="15"/>
  <c r="I145" i="15" s="1"/>
  <c r="H143" i="15"/>
  <c r="F143" i="15"/>
  <c r="I143" i="15" s="1"/>
  <c r="H142" i="15"/>
  <c r="I142" i="15" s="1"/>
  <c r="F142" i="15"/>
  <c r="I160" i="15"/>
  <c r="H75" i="15"/>
  <c r="I75" i="15" s="1"/>
  <c r="F75" i="15"/>
  <c r="H115" i="15"/>
  <c r="H130" i="15"/>
  <c r="F130" i="15"/>
  <c r="H129" i="15"/>
  <c r="F129" i="15"/>
  <c r="H128" i="15"/>
  <c r="F128" i="15"/>
  <c r="H127" i="15"/>
  <c r="F127" i="15"/>
  <c r="F115" i="15"/>
  <c r="F114" i="15"/>
  <c r="I114" i="15"/>
  <c r="F113" i="15"/>
  <c r="I113" i="15"/>
  <c r="H112" i="15"/>
  <c r="I112" i="15" s="1"/>
  <c r="F112" i="15"/>
  <c r="H111" i="15"/>
  <c r="F111" i="15"/>
  <c r="H110" i="15"/>
  <c r="F110" i="15"/>
  <c r="H109" i="15"/>
  <c r="F109" i="15"/>
  <c r="H108" i="15"/>
  <c r="F108" i="15"/>
  <c r="I108" i="15" s="1"/>
  <c r="H107" i="15"/>
  <c r="I107" i="15" s="1"/>
  <c r="F107" i="15"/>
  <c r="H106" i="15"/>
  <c r="I106" i="15" s="1"/>
  <c r="F106" i="15"/>
  <c r="H105" i="15"/>
  <c r="I105" i="15" s="1"/>
  <c r="F105" i="15"/>
  <c r="F136" i="15"/>
  <c r="I136" i="15" s="1"/>
  <c r="F135" i="15"/>
  <c r="I135" i="15" s="1"/>
  <c r="F134" i="15"/>
  <c r="I134" i="15" s="1"/>
  <c r="H133" i="15"/>
  <c r="I133" i="15" s="1"/>
  <c r="F133" i="15"/>
  <c r="H103" i="15"/>
  <c r="F103" i="15"/>
  <c r="H102" i="15"/>
  <c r="I102" i="15" s="1"/>
  <c r="F102" i="15"/>
  <c r="F99" i="15"/>
  <c r="I128" i="15"/>
  <c r="I129" i="15"/>
  <c r="I127" i="15"/>
  <c r="I130" i="15"/>
  <c r="I109" i="15"/>
  <c r="I111" i="15"/>
  <c r="I110" i="15"/>
  <c r="I103" i="15"/>
  <c r="F129" i="17"/>
  <c r="I129" i="17" s="1"/>
  <c r="H98" i="15"/>
  <c r="F98" i="15"/>
  <c r="I98" i="15" s="1"/>
  <c r="H97" i="15"/>
  <c r="F97" i="15"/>
  <c r="F95" i="15"/>
  <c r="H95" i="15"/>
  <c r="H86" i="15"/>
  <c r="F86" i="15"/>
  <c r="H87" i="15"/>
  <c r="F87" i="15"/>
  <c r="H85" i="15"/>
  <c r="F85" i="15"/>
  <c r="H84" i="15"/>
  <c r="F84" i="15"/>
  <c r="H63" i="15"/>
  <c r="I63" i="15" s="1"/>
  <c r="F63" i="15"/>
  <c r="H61" i="15"/>
  <c r="I61" i="15" s="1"/>
  <c r="F61" i="15"/>
  <c r="H62" i="15"/>
  <c r="F62" i="15"/>
  <c r="H60" i="15"/>
  <c r="F60" i="15"/>
  <c r="H38" i="15"/>
  <c r="F38" i="15"/>
  <c r="I38" i="15" s="1"/>
  <c r="H36" i="15"/>
  <c r="F36" i="15"/>
  <c r="I36" i="15" s="1"/>
  <c r="H34" i="15"/>
  <c r="F34" i="15"/>
  <c r="H32" i="15"/>
  <c r="F32" i="15"/>
  <c r="F74" i="15"/>
  <c r="I74" i="15" s="1"/>
  <c r="F73" i="15"/>
  <c r="H72" i="15"/>
  <c r="F72" i="15"/>
  <c r="H71" i="15"/>
  <c r="F71" i="15"/>
  <c r="I71" i="15" s="1"/>
  <c r="H70" i="15"/>
  <c r="F70" i="15"/>
  <c r="H69" i="15"/>
  <c r="F69" i="15"/>
  <c r="H68" i="15"/>
  <c r="F68" i="15"/>
  <c r="H67" i="15"/>
  <c r="I67" i="15" s="1"/>
  <c r="F67" i="15"/>
  <c r="H66" i="15"/>
  <c r="I66" i="15" s="1"/>
  <c r="F66" i="15"/>
  <c r="H65" i="15"/>
  <c r="I65" i="15" s="1"/>
  <c r="F65" i="15"/>
  <c r="H41" i="15"/>
  <c r="I41" i="15" s="1"/>
  <c r="F41" i="15"/>
  <c r="H40" i="15"/>
  <c r="F40" i="15"/>
  <c r="H37" i="15"/>
  <c r="F37" i="15"/>
  <c r="H29" i="15"/>
  <c r="F29" i="15"/>
  <c r="H27" i="15"/>
  <c r="F27" i="15"/>
  <c r="F16" i="15"/>
  <c r="H16" i="15"/>
  <c r="I16" i="15" s="1"/>
  <c r="I34" i="15"/>
  <c r="I95" i="15"/>
  <c r="I97" i="15"/>
  <c r="I86" i="15"/>
  <c r="I87" i="15"/>
  <c r="I62" i="15"/>
  <c r="I60" i="15"/>
  <c r="I69" i="15"/>
  <c r="I72" i="15"/>
  <c r="I73" i="15"/>
  <c r="I68" i="15"/>
  <c r="I70" i="15"/>
  <c r="I37" i="15"/>
  <c r="I40" i="15"/>
  <c r="I27" i="15"/>
  <c r="F37" i="20"/>
  <c r="H37" i="20"/>
  <c r="I37" i="20"/>
  <c r="L101" i="17"/>
  <c r="F78" i="17"/>
  <c r="I78" i="17" s="1"/>
  <c r="H76" i="17"/>
  <c r="H78" i="17"/>
  <c r="H215" i="25"/>
  <c r="I215" i="25" s="1"/>
  <c r="F215" i="25"/>
  <c r="H214" i="25"/>
  <c r="F214" i="25"/>
  <c r="H213" i="25"/>
  <c r="I213" i="25" s="1"/>
  <c r="F213" i="25"/>
  <c r="H212" i="25"/>
  <c r="F212" i="25"/>
  <c r="H98" i="20"/>
  <c r="F98" i="20"/>
  <c r="I98" i="20" s="1"/>
  <c r="H96" i="20"/>
  <c r="F96" i="20"/>
  <c r="I96" i="20" s="1"/>
  <c r="F92" i="20"/>
  <c r="I92" i="20" s="1"/>
  <c r="F91" i="20"/>
  <c r="I91" i="20" s="1"/>
  <c r="F90" i="20"/>
  <c r="I90" i="20" s="1"/>
  <c r="F89" i="20"/>
  <c r="F93" i="20"/>
  <c r="I93" i="20"/>
  <c r="I89" i="20"/>
  <c r="H102" i="16"/>
  <c r="F102" i="16"/>
  <c r="I102" i="16" s="1"/>
  <c r="H30" i="23"/>
  <c r="I30" i="23" s="1"/>
  <c r="F30" i="23"/>
  <c r="H168" i="15"/>
  <c r="F168" i="15"/>
  <c r="I168" i="15" s="1"/>
  <c r="H167" i="15"/>
  <c r="F167" i="15"/>
  <c r="I167" i="15" s="1"/>
  <c r="H166" i="15"/>
  <c r="F166" i="15"/>
  <c r="I166" i="15" s="1"/>
  <c r="H165" i="15"/>
  <c r="F165" i="15"/>
  <c r="I165" i="15" s="1"/>
  <c r="H164" i="15"/>
  <c r="F164" i="15"/>
  <c r="I164" i="15" s="1"/>
  <c r="H163" i="15"/>
  <c r="F163" i="15"/>
  <c r="I163" i="15" s="1"/>
  <c r="H61" i="20"/>
  <c r="I61" i="20" s="1"/>
  <c r="F61" i="20"/>
  <c r="L67" i="17"/>
  <c r="H288" i="19"/>
  <c r="F288" i="19"/>
  <c r="H287" i="19"/>
  <c r="F287" i="19"/>
  <c r="H33" i="29"/>
  <c r="F33" i="29"/>
  <c r="H32" i="29"/>
  <c r="F32" i="29"/>
  <c r="H149" i="16"/>
  <c r="I149" i="16" s="1"/>
  <c r="F149" i="16"/>
  <c r="H148" i="16"/>
  <c r="F148" i="16"/>
  <c r="H147" i="16"/>
  <c r="F147" i="16"/>
  <c r="I147" i="16"/>
  <c r="I32" i="29"/>
  <c r="I33" i="29"/>
  <c r="H19" i="21"/>
  <c r="F19" i="21"/>
  <c r="H18" i="21"/>
  <c r="F18" i="21"/>
  <c r="I19" i="21"/>
  <c r="I18" i="21"/>
  <c r="H38" i="20"/>
  <c r="I38" i="20" s="1"/>
  <c r="F38" i="20"/>
  <c r="H71" i="17"/>
  <c r="H169" i="19"/>
  <c r="H171" i="19"/>
  <c r="H170" i="19"/>
  <c r="H173" i="19"/>
  <c r="H172" i="19"/>
  <c r="H165" i="19"/>
  <c r="H164" i="19"/>
  <c r="H167" i="19"/>
  <c r="H166" i="19"/>
  <c r="F171" i="19"/>
  <c r="F165" i="19"/>
  <c r="F164" i="19"/>
  <c r="F169" i="19"/>
  <c r="F170" i="19"/>
  <c r="F173" i="19"/>
  <c r="F172" i="19"/>
  <c r="F167" i="19"/>
  <c r="F166" i="19"/>
  <c r="I171" i="19"/>
  <c r="I165" i="19"/>
  <c r="I172" i="19"/>
  <c r="I173" i="19"/>
  <c r="I169" i="19"/>
  <c r="I166" i="19"/>
  <c r="I170" i="19"/>
  <c r="I164" i="19"/>
  <c r="I167" i="19"/>
  <c r="F123" i="17"/>
  <c r="I123" i="17" s="1"/>
  <c r="F27" i="29"/>
  <c r="F26" i="29"/>
  <c r="F24" i="29"/>
  <c r="I24" i="29"/>
  <c r="F19" i="29"/>
  <c r="F18" i="29"/>
  <c r="I18" i="29"/>
  <c r="F15" i="29"/>
  <c r="H15" i="29"/>
  <c r="I15" i="29"/>
  <c r="F25" i="29"/>
  <c r="I27" i="29"/>
  <c r="I19" i="29"/>
  <c r="I26" i="29"/>
  <c r="H12" i="29"/>
  <c r="F12" i="29"/>
  <c r="I25" i="29"/>
  <c r="I12" i="29"/>
  <c r="H284" i="19"/>
  <c r="F284" i="19"/>
  <c r="H283" i="19"/>
  <c r="F283" i="19"/>
  <c r="H282" i="19"/>
  <c r="F282" i="19"/>
  <c r="H281" i="19"/>
  <c r="F281" i="19"/>
  <c r="H280" i="19"/>
  <c r="F280" i="19"/>
  <c r="H279" i="19"/>
  <c r="F279" i="19"/>
  <c r="H278" i="19"/>
  <c r="F278" i="19"/>
  <c r="H277" i="19"/>
  <c r="F277" i="19"/>
  <c r="I277" i="19"/>
  <c r="I278" i="19"/>
  <c r="I284" i="19"/>
  <c r="I280" i="19"/>
  <c r="I282" i="19"/>
  <c r="I279" i="19"/>
  <c r="I283" i="19"/>
  <c r="I281" i="19"/>
  <c r="F64" i="20"/>
  <c r="F63" i="20"/>
  <c r="I63" i="20" s="1"/>
  <c r="F74" i="20"/>
  <c r="F73" i="20"/>
  <c r="F72" i="20"/>
  <c r="F62" i="20"/>
  <c r="F60" i="20"/>
  <c r="F58" i="20"/>
  <c r="F56" i="20"/>
  <c r="F55" i="20"/>
  <c r="I55" i="20" s="1"/>
  <c r="F85" i="20"/>
  <c r="F84" i="20"/>
  <c r="F83" i="20"/>
  <c r="F82" i="20"/>
  <c r="F81" i="20"/>
  <c r="I81" i="20" s="1"/>
  <c r="F34" i="20"/>
  <c r="F36" i="20"/>
  <c r="F35" i="20"/>
  <c r="I35" i="20" s="1"/>
  <c r="F33" i="20"/>
  <c r="F30" i="20"/>
  <c r="F26" i="20"/>
  <c r="F25" i="20"/>
  <c r="F18" i="20"/>
  <c r="F17" i="20"/>
  <c r="F15" i="20"/>
  <c r="F12" i="20"/>
  <c r="I12" i="20" s="1"/>
  <c r="H64" i="20"/>
  <c r="H63" i="20"/>
  <c r="H74" i="20"/>
  <c r="H73" i="20"/>
  <c r="H72" i="20"/>
  <c r="I72" i="20" s="1"/>
  <c r="H62" i="20"/>
  <c r="H60" i="20"/>
  <c r="H58" i="20"/>
  <c r="I58" i="20" s="1"/>
  <c r="H56" i="20"/>
  <c r="H55" i="20"/>
  <c r="H85" i="20"/>
  <c r="H84" i="20"/>
  <c r="I84" i="20" s="1"/>
  <c r="H83" i="20"/>
  <c r="H82" i="20"/>
  <c r="I82" i="20" s="1"/>
  <c r="H81" i="20"/>
  <c r="H34" i="20"/>
  <c r="I34" i="20" s="1"/>
  <c r="H36" i="20"/>
  <c r="H35" i="20"/>
  <c r="H33" i="20"/>
  <c r="H30" i="20"/>
  <c r="H26" i="20"/>
  <c r="I26" i="20" s="1"/>
  <c r="H25" i="20"/>
  <c r="H18" i="20"/>
  <c r="H17" i="20"/>
  <c r="I17" i="20" s="1"/>
  <c r="H15" i="20"/>
  <c r="H12" i="20"/>
  <c r="I85" i="20"/>
  <c r="I74" i="20"/>
  <c r="I73" i="20"/>
  <c r="I62" i="20"/>
  <c r="I83" i="20"/>
  <c r="I64" i="20"/>
  <c r="I18" i="20"/>
  <c r="I30" i="20"/>
  <c r="I33" i="20"/>
  <c r="I15" i="20"/>
  <c r="I36" i="20"/>
  <c r="I56" i="20"/>
  <c r="I25" i="20"/>
  <c r="I60" i="20"/>
  <c r="H15" i="17"/>
  <c r="F15" i="17"/>
  <c r="F16" i="17"/>
  <c r="E268" i="19"/>
  <c r="F268" i="19"/>
  <c r="G266" i="19"/>
  <c r="H266" i="19"/>
  <c r="E266" i="19"/>
  <c r="F266" i="19"/>
  <c r="H268" i="19"/>
  <c r="I268" i="19"/>
  <c r="H16" i="17"/>
  <c r="I266" i="19"/>
  <c r="H271" i="19"/>
  <c r="F271" i="19"/>
  <c r="H270" i="19"/>
  <c r="F270" i="19"/>
  <c r="H269" i="19"/>
  <c r="F269" i="19"/>
  <c r="H267" i="19"/>
  <c r="F267" i="19"/>
  <c r="I269" i="19"/>
  <c r="I267" i="19"/>
  <c r="I271" i="19"/>
  <c r="I270" i="19"/>
  <c r="F46" i="17"/>
  <c r="H46" i="17"/>
  <c r="F50" i="17"/>
  <c r="H50" i="17"/>
  <c r="F55" i="17"/>
  <c r="H55" i="17"/>
  <c r="F54" i="17"/>
  <c r="H54" i="17"/>
  <c r="H96" i="15"/>
  <c r="F96" i="15"/>
  <c r="F51" i="15"/>
  <c r="I51" i="15" s="1"/>
  <c r="F50" i="15"/>
  <c r="F49" i="15"/>
  <c r="H39" i="15"/>
  <c r="H51" i="15"/>
  <c r="H50" i="15"/>
  <c r="I50" i="15" s="1"/>
  <c r="H49" i="15"/>
  <c r="H35" i="15"/>
  <c r="H33" i="15"/>
  <c r="H31" i="15"/>
  <c r="F39" i="15"/>
  <c r="F35" i="15"/>
  <c r="F33" i="15"/>
  <c r="F31" i="15"/>
  <c r="F28" i="15"/>
  <c r="F26" i="15"/>
  <c r="H144" i="15"/>
  <c r="I144" i="15" s="1"/>
  <c r="H141" i="15"/>
  <c r="H140" i="15"/>
  <c r="H139" i="15"/>
  <c r="H176" i="15"/>
  <c r="F194" i="15"/>
  <c r="F193" i="15"/>
  <c r="I193" i="15" s="1"/>
  <c r="F191" i="15"/>
  <c r="I191" i="15" s="1"/>
  <c r="F190" i="15"/>
  <c r="F204" i="15"/>
  <c r="I204" i="15"/>
  <c r="F203" i="15"/>
  <c r="I203" i="15"/>
  <c r="F202" i="15"/>
  <c r="I202" i="15" s="1"/>
  <c r="F201" i="15"/>
  <c r="I201" i="15" s="1"/>
  <c r="F144" i="15"/>
  <c r="F141" i="15"/>
  <c r="F140" i="15"/>
  <c r="F176" i="15"/>
  <c r="H28" i="15"/>
  <c r="H26" i="15"/>
  <c r="H108" i="17"/>
  <c r="F108" i="17"/>
  <c r="I96" i="15"/>
  <c r="I31" i="15"/>
  <c r="I35" i="15"/>
  <c r="I33" i="15"/>
  <c r="I176" i="15"/>
  <c r="I49" i="15"/>
  <c r="I141" i="15"/>
  <c r="H70" i="17"/>
  <c r="H68" i="17"/>
  <c r="F68" i="17"/>
  <c r="H14" i="15"/>
  <c r="I14" i="15" s="1"/>
  <c r="H15" i="15"/>
  <c r="H13" i="15"/>
  <c r="I13" i="15" s="1"/>
  <c r="F15" i="15"/>
  <c r="F14" i="15"/>
  <c r="F13" i="15"/>
  <c r="H17" i="23"/>
  <c r="I17" i="23" s="1"/>
  <c r="H72" i="23"/>
  <c r="H70" i="23"/>
  <c r="H65" i="23"/>
  <c r="H16" i="23"/>
  <c r="I16" i="23" s="1"/>
  <c r="H15" i="23"/>
  <c r="H14" i="23"/>
  <c r="I14" i="23" s="1"/>
  <c r="H23" i="23"/>
  <c r="H21" i="23"/>
  <c r="I21" i="23" s="1"/>
  <c r="H19" i="23"/>
  <c r="I19" i="23" s="1"/>
  <c r="H29" i="23"/>
  <c r="H35" i="23"/>
  <c r="H44" i="23"/>
  <c r="F17" i="23"/>
  <c r="F72" i="23"/>
  <c r="I72" i="23" s="1"/>
  <c r="F70" i="23"/>
  <c r="F65" i="23"/>
  <c r="I65" i="23" s="1"/>
  <c r="F16" i="23"/>
  <c r="F15" i="23"/>
  <c r="F14" i="23"/>
  <c r="F23" i="23"/>
  <c r="I23" i="23" s="1"/>
  <c r="F21" i="23"/>
  <c r="F19" i="23"/>
  <c r="F29" i="23"/>
  <c r="F35" i="23"/>
  <c r="I35" i="23" s="1"/>
  <c r="F44" i="23"/>
  <c r="I29" i="23"/>
  <c r="I70" i="23"/>
  <c r="H53" i="21"/>
  <c r="H36" i="21"/>
  <c r="H35" i="21"/>
  <c r="H34" i="21"/>
  <c r="H33" i="21"/>
  <c r="H27" i="21"/>
  <c r="H26" i="21"/>
  <c r="H24" i="21"/>
  <c r="H23" i="21"/>
  <c r="H13" i="21"/>
  <c r="H12" i="21"/>
  <c r="H17" i="21"/>
  <c r="H16" i="21"/>
  <c r="F53" i="21"/>
  <c r="F35" i="21"/>
  <c r="F34" i="21"/>
  <c r="F33" i="21"/>
  <c r="F27" i="21"/>
  <c r="F26" i="21"/>
  <c r="F24" i="21"/>
  <c r="F23" i="21"/>
  <c r="F13" i="21"/>
  <c r="F12" i="21"/>
  <c r="F17" i="21"/>
  <c r="F16" i="21"/>
  <c r="H236" i="19"/>
  <c r="H235" i="19"/>
  <c r="H239" i="19"/>
  <c r="H226" i="19"/>
  <c r="H223" i="19"/>
  <c r="H133" i="19"/>
  <c r="H131" i="19"/>
  <c r="H102" i="19"/>
  <c r="H99" i="19"/>
  <c r="H98" i="19"/>
  <c r="H274" i="19"/>
  <c r="H25" i="19"/>
  <c r="H24" i="19"/>
  <c r="H21" i="19"/>
  <c r="H18" i="19"/>
  <c r="H17" i="19"/>
  <c r="H14" i="19"/>
  <c r="H95" i="19"/>
  <c r="H90" i="19"/>
  <c r="F236" i="19"/>
  <c r="F235" i="19"/>
  <c r="F239" i="19"/>
  <c r="F226" i="19"/>
  <c r="F223" i="19"/>
  <c r="F133" i="19"/>
  <c r="F131" i="19"/>
  <c r="F102" i="19"/>
  <c r="F99" i="19"/>
  <c r="F98" i="19"/>
  <c r="F274" i="19"/>
  <c r="F25" i="19"/>
  <c r="F24" i="19"/>
  <c r="F21" i="19"/>
  <c r="F18" i="19"/>
  <c r="F17" i="19"/>
  <c r="F14" i="19"/>
  <c r="F95" i="19"/>
  <c r="F90" i="19"/>
  <c r="F125" i="19"/>
  <c r="I125" i="19"/>
  <c r="F127" i="19"/>
  <c r="I127" i="19"/>
  <c r="F124" i="19"/>
  <c r="I124" i="19"/>
  <c r="H69" i="25"/>
  <c r="F69" i="25"/>
  <c r="I33" i="21"/>
  <c r="I17" i="21"/>
  <c r="I26" i="21"/>
  <c r="I16" i="21"/>
  <c r="I12" i="21"/>
  <c r="I23" i="21"/>
  <c r="I36" i="21"/>
  <c r="I13" i="21"/>
  <c r="I24" i="21"/>
  <c r="I35" i="21"/>
  <c r="I53" i="21"/>
  <c r="I27" i="21"/>
  <c r="I34" i="21"/>
  <c r="I226" i="19"/>
  <c r="I25" i="19"/>
  <c r="I236" i="19"/>
  <c r="I99" i="19"/>
  <c r="I17" i="19"/>
  <c r="I18" i="19"/>
  <c r="I131" i="19"/>
  <c r="I102" i="19"/>
  <c r="I21" i="19"/>
  <c r="I239" i="19"/>
  <c r="I95" i="19"/>
  <c r="I14" i="19"/>
  <c r="I274" i="19"/>
  <c r="I24" i="19"/>
  <c r="I90" i="19"/>
  <c r="I98" i="19"/>
  <c r="I133" i="19"/>
  <c r="I223" i="19"/>
  <c r="I235" i="19"/>
  <c r="F111" i="17"/>
  <c r="I111" i="17" s="1"/>
  <c r="F169" i="17"/>
  <c r="F165" i="17"/>
  <c r="F74" i="17"/>
  <c r="F103" i="17"/>
  <c r="F67" i="17"/>
  <c r="F63" i="17"/>
  <c r="F64" i="17"/>
  <c r="F144" i="17"/>
  <c r="F35" i="17"/>
  <c r="F19" i="17"/>
  <c r="F14" i="17"/>
  <c r="H169" i="17"/>
  <c r="H165" i="17"/>
  <c r="H74" i="17"/>
  <c r="H103" i="17"/>
  <c r="H67" i="17"/>
  <c r="H63" i="17"/>
  <c r="H64" i="17"/>
  <c r="H144" i="17"/>
  <c r="H35" i="17"/>
  <c r="H19" i="17"/>
  <c r="H14" i="17"/>
  <c r="H13" i="17"/>
  <c r="F13" i="17"/>
  <c r="F136" i="16"/>
  <c r="I136" i="16" s="1"/>
  <c r="F132" i="16"/>
  <c r="F81" i="16"/>
  <c r="I81" i="16" s="1"/>
  <c r="F80" i="16"/>
  <c r="H136" i="16"/>
  <c r="H132" i="16"/>
  <c r="I132" i="16" s="1"/>
  <c r="H81" i="16"/>
  <c r="H80" i="16"/>
  <c r="I80" i="16" s="1"/>
  <c r="H79" i="16"/>
  <c r="I79" i="16" s="1"/>
  <c r="F79" i="16"/>
  <c r="H26" i="14"/>
  <c r="H27" i="14"/>
  <c r="F26" i="14"/>
  <c r="F27" i="14"/>
  <c r="I27" i="14" s="1"/>
  <c r="H12" i="14"/>
  <c r="I12" i="14" s="1"/>
  <c r="F12" i="14"/>
  <c r="F58" i="14"/>
  <c r="F55" i="14"/>
  <c r="F54" i="14"/>
  <c r="F53" i="14"/>
  <c r="F52" i="14"/>
  <c r="F51" i="14"/>
  <c r="F50" i="14"/>
  <c r="I50" i="14" s="1"/>
  <c r="F49" i="14"/>
  <c r="F48" i="14"/>
  <c r="F46" i="14"/>
  <c r="F45" i="14"/>
  <c r="F44" i="14"/>
  <c r="F43" i="14"/>
  <c r="F38" i="14"/>
  <c r="F37" i="14"/>
  <c r="I37" i="14" s="1"/>
  <c r="F25" i="14"/>
  <c r="F17" i="14"/>
  <c r="F16" i="14"/>
  <c r="H58" i="14"/>
  <c r="I58" i="14" s="1"/>
  <c r="H55" i="14"/>
  <c r="I55" i="14" s="1"/>
  <c r="H54" i="14"/>
  <c r="I54" i="14" s="1"/>
  <c r="H53" i="14"/>
  <c r="H52" i="14"/>
  <c r="H51" i="14"/>
  <c r="I51" i="14" s="1"/>
  <c r="H50" i="14"/>
  <c r="H49" i="14"/>
  <c r="H48" i="14"/>
  <c r="H46" i="14"/>
  <c r="H45" i="14"/>
  <c r="I45" i="14" s="1"/>
  <c r="H44" i="14"/>
  <c r="I44" i="14" s="1"/>
  <c r="H43" i="14"/>
  <c r="I43" i="14"/>
  <c r="I38" i="14"/>
  <c r="H38" i="14"/>
  <c r="H37" i="14"/>
  <c r="H25" i="14"/>
  <c r="H17" i="14"/>
  <c r="I17" i="14" s="1"/>
  <c r="H16" i="14"/>
  <c r="I16" i="14" s="1"/>
  <c r="H15" i="14"/>
  <c r="F15" i="14"/>
  <c r="I15" i="14" s="1"/>
  <c r="H223" i="25"/>
  <c r="H222" i="25"/>
  <c r="H221" i="25"/>
  <c r="H220" i="25"/>
  <c r="H219" i="25"/>
  <c r="H209" i="25"/>
  <c r="H208" i="25"/>
  <c r="H207" i="25"/>
  <c r="I207" i="25" s="1"/>
  <c r="H204" i="25"/>
  <c r="H201" i="25"/>
  <c r="H200" i="25"/>
  <c r="H199" i="25"/>
  <c r="H198" i="25"/>
  <c r="H190" i="25"/>
  <c r="H189" i="25"/>
  <c r="H188" i="25"/>
  <c r="H185" i="25"/>
  <c r="I185" i="25" s="1"/>
  <c r="H174" i="25"/>
  <c r="I174" i="25" s="1"/>
  <c r="H173" i="25"/>
  <c r="I173" i="25" s="1"/>
  <c r="H129" i="25"/>
  <c r="H128" i="25"/>
  <c r="H124" i="25"/>
  <c r="H120" i="25"/>
  <c r="H98" i="25"/>
  <c r="I98" i="25" s="1"/>
  <c r="H97" i="25"/>
  <c r="H96" i="25"/>
  <c r="H95" i="25"/>
  <c r="I95" i="25" s="1"/>
  <c r="H94" i="25"/>
  <c r="H93" i="25"/>
  <c r="H92" i="25"/>
  <c r="H89" i="25"/>
  <c r="H88" i="25"/>
  <c r="H87" i="25"/>
  <c r="I87" i="25" s="1"/>
  <c r="H86" i="25"/>
  <c r="H85" i="25"/>
  <c r="H84" i="25"/>
  <c r="H83" i="25"/>
  <c r="H82" i="25"/>
  <c r="H74" i="25"/>
  <c r="H73" i="25"/>
  <c r="I73" i="25" s="1"/>
  <c r="H72" i="25"/>
  <c r="H66" i="25"/>
  <c r="H55" i="25"/>
  <c r="H53" i="25"/>
  <c r="H52" i="25"/>
  <c r="H51" i="25"/>
  <c r="H50" i="25"/>
  <c r="H35" i="25"/>
  <c r="H34" i="25"/>
  <c r="H33" i="25"/>
  <c r="H32" i="25"/>
  <c r="H31" i="25"/>
  <c r="F223" i="25"/>
  <c r="F222" i="25"/>
  <c r="F221" i="25"/>
  <c r="F220" i="25"/>
  <c r="F219" i="25"/>
  <c r="F209" i="25"/>
  <c r="I209" i="25" s="1"/>
  <c r="F208" i="25"/>
  <c r="F207" i="25"/>
  <c r="F204" i="25"/>
  <c r="F201" i="25"/>
  <c r="F200" i="25"/>
  <c r="F199" i="25"/>
  <c r="I199" i="25" s="1"/>
  <c r="F198" i="25"/>
  <c r="F190" i="25"/>
  <c r="F189" i="25"/>
  <c r="I189" i="25" s="1"/>
  <c r="F188" i="25"/>
  <c r="I188" i="25" s="1"/>
  <c r="F185" i="25"/>
  <c r="F174" i="25"/>
  <c r="F173" i="25"/>
  <c r="F129" i="25"/>
  <c r="F128" i="25"/>
  <c r="I128" i="25" s="1"/>
  <c r="F124" i="25"/>
  <c r="F120" i="25"/>
  <c r="F98" i="25"/>
  <c r="F97" i="25"/>
  <c r="I97" i="25" s="1"/>
  <c r="F96" i="25"/>
  <c r="F95" i="25"/>
  <c r="F94" i="25"/>
  <c r="F93" i="25"/>
  <c r="F92" i="25"/>
  <c r="I92" i="25" s="1"/>
  <c r="F89" i="25"/>
  <c r="I89" i="25" s="1"/>
  <c r="F88" i="25"/>
  <c r="F87" i="25"/>
  <c r="F86" i="25"/>
  <c r="F85" i="25"/>
  <c r="F84" i="25"/>
  <c r="F83" i="25"/>
  <c r="F82" i="25"/>
  <c r="F74" i="25"/>
  <c r="F73" i="25"/>
  <c r="F72" i="25"/>
  <c r="F66" i="25"/>
  <c r="F51" i="25"/>
  <c r="I51" i="25" s="1"/>
  <c r="F52" i="25"/>
  <c r="F53" i="25"/>
  <c r="F55" i="25"/>
  <c r="F50" i="25"/>
  <c r="I50" i="25" s="1"/>
  <c r="F32" i="25"/>
  <c r="F33" i="25"/>
  <c r="F34" i="25"/>
  <c r="F35" i="25"/>
  <c r="I35" i="25" s="1"/>
  <c r="F31" i="25"/>
  <c r="H15" i="25"/>
  <c r="I15" i="25" s="1"/>
  <c r="H16" i="25"/>
  <c r="I16" i="25" s="1"/>
  <c r="H17" i="25"/>
  <c r="H18" i="25"/>
  <c r="H19" i="25"/>
  <c r="F15" i="25"/>
  <c r="F16" i="25"/>
  <c r="F17" i="25"/>
  <c r="F18" i="25"/>
  <c r="I18" i="25" s="1"/>
  <c r="F19" i="25"/>
  <c r="H14" i="25"/>
  <c r="F14" i="25"/>
  <c r="I48" i="14"/>
  <c r="I46" i="14"/>
  <c r="I52" i="14"/>
  <c r="I49" i="14"/>
  <c r="I219" i="25"/>
  <c r="I26" i="14"/>
  <c r="I25" i="14"/>
  <c r="I53" i="14"/>
  <c r="H67" i="22"/>
  <c r="F67" i="22"/>
  <c r="I67" i="22"/>
  <c r="J7" i="22"/>
  <c r="L13" i="12"/>
  <c r="L14" i="12"/>
  <c r="I13" i="12"/>
  <c r="H210" i="13"/>
  <c r="F208" i="13"/>
  <c r="I208" i="13"/>
  <c r="F207" i="13"/>
  <c r="I207" i="13"/>
  <c r="H204" i="13"/>
  <c r="F204" i="13"/>
  <c r="H203" i="13"/>
  <c r="F203" i="13"/>
  <c r="I200" i="13"/>
  <c r="H200" i="13"/>
  <c r="I199" i="13"/>
  <c r="H199" i="13"/>
  <c r="F198" i="13"/>
  <c r="I198" i="13"/>
  <c r="H197" i="13"/>
  <c r="I197" i="13"/>
  <c r="H196" i="13"/>
  <c r="I196" i="13"/>
  <c r="H195" i="13"/>
  <c r="F195" i="13"/>
  <c r="H194" i="13"/>
  <c r="F194" i="13"/>
  <c r="H193" i="13"/>
  <c r="F193" i="13"/>
  <c r="H192" i="13"/>
  <c r="F192" i="13"/>
  <c r="H191" i="13"/>
  <c r="F191" i="13"/>
  <c r="H190" i="13"/>
  <c r="F190" i="13"/>
  <c r="H189" i="13"/>
  <c r="F189" i="13"/>
  <c r="H188" i="13"/>
  <c r="F188" i="13"/>
  <c r="H187" i="13"/>
  <c r="F187" i="13"/>
  <c r="H186" i="13"/>
  <c r="F186" i="13"/>
  <c r="H185" i="13"/>
  <c r="F185" i="13"/>
  <c r="H184" i="13"/>
  <c r="F184" i="13"/>
  <c r="H183" i="13"/>
  <c r="F183" i="13"/>
  <c r="H182" i="13"/>
  <c r="F182" i="13"/>
  <c r="H181" i="13"/>
  <c r="F181" i="13"/>
  <c r="H180" i="13"/>
  <c r="F180" i="13"/>
  <c r="H179" i="13"/>
  <c r="F179" i="13"/>
  <c r="H178" i="13"/>
  <c r="F178" i="13"/>
  <c r="H177" i="13"/>
  <c r="F177" i="13"/>
  <c r="H176" i="13"/>
  <c r="F176" i="13"/>
  <c r="H175" i="13"/>
  <c r="F175" i="13"/>
  <c r="H174" i="13"/>
  <c r="F174" i="13"/>
  <c r="H173" i="13"/>
  <c r="F173" i="13"/>
  <c r="H172" i="13"/>
  <c r="F172" i="13"/>
  <c r="F171" i="13"/>
  <c r="I171" i="13"/>
  <c r="H170" i="13"/>
  <c r="F170" i="13"/>
  <c r="H169" i="13"/>
  <c r="F169" i="13"/>
  <c r="H168" i="13"/>
  <c r="F168" i="13"/>
  <c r="H167" i="13"/>
  <c r="F167" i="13"/>
  <c r="H166" i="13"/>
  <c r="F166" i="13"/>
  <c r="H165" i="13"/>
  <c r="F165" i="13"/>
  <c r="I185" i="13"/>
  <c r="I187" i="13"/>
  <c r="I189" i="13"/>
  <c r="I191" i="13"/>
  <c r="I195" i="13"/>
  <c r="I166" i="13"/>
  <c r="I170" i="13"/>
  <c r="I167" i="13"/>
  <c r="I169" i="13"/>
  <c r="I168" i="13"/>
  <c r="I204" i="13"/>
  <c r="H201" i="13"/>
  <c r="I172" i="13"/>
  <c r="I174" i="13"/>
  <c r="I176" i="13"/>
  <c r="I178" i="13"/>
  <c r="I180" i="13"/>
  <c r="I182" i="13"/>
  <c r="I184" i="13"/>
  <c r="I186" i="13"/>
  <c r="I188" i="13"/>
  <c r="I190" i="13"/>
  <c r="I192" i="13"/>
  <c r="I194" i="13"/>
  <c r="H205" i="13"/>
  <c r="F201" i="13"/>
  <c r="I173" i="13"/>
  <c r="I175" i="13"/>
  <c r="I177" i="13"/>
  <c r="I179" i="13"/>
  <c r="I181" i="13"/>
  <c r="I183" i="13"/>
  <c r="I193" i="13"/>
  <c r="F205" i="13"/>
  <c r="I165" i="13"/>
  <c r="I203" i="13"/>
  <c r="F210" i="13"/>
  <c r="I210" i="13"/>
  <c r="K201" i="13"/>
  <c r="I201" i="13"/>
  <c r="K205" i="13"/>
  <c r="I205" i="13"/>
  <c r="I49" i="12"/>
  <c r="H49" i="12"/>
  <c r="I48" i="12"/>
  <c r="H48" i="12"/>
  <c r="I47" i="12"/>
  <c r="H47" i="12"/>
  <c r="F47" i="12"/>
  <c r="I38" i="12"/>
  <c r="H38" i="12"/>
  <c r="I37" i="12"/>
  <c r="H37" i="12"/>
  <c r="I35" i="12"/>
  <c r="H35" i="12"/>
  <c r="F35" i="12"/>
  <c r="I34" i="12"/>
  <c r="H34" i="12"/>
  <c r="F34" i="12"/>
  <c r="I27" i="12"/>
  <c r="H27" i="12"/>
  <c r="F27" i="12"/>
  <c r="I26" i="12"/>
  <c r="H26" i="12"/>
  <c r="F26" i="12"/>
  <c r="I24" i="12"/>
  <c r="H24" i="12"/>
  <c r="F24" i="12"/>
  <c r="I23" i="12"/>
  <c r="H23" i="12"/>
  <c r="F23" i="12"/>
  <c r="I21" i="12"/>
  <c r="H21" i="12"/>
  <c r="F21" i="12"/>
  <c r="I20" i="12"/>
  <c r="H20" i="12"/>
  <c r="F20" i="12"/>
  <c r="I18" i="12"/>
  <c r="H18" i="12"/>
  <c r="F18" i="12"/>
  <c r="I17" i="12"/>
  <c r="H17" i="12"/>
  <c r="F17" i="12"/>
  <c r="I15" i="12"/>
  <c r="H15" i="12"/>
  <c r="F15" i="12"/>
  <c r="I14" i="12"/>
  <c r="H14" i="12"/>
  <c r="F14" i="12"/>
  <c r="I36" i="12"/>
  <c r="H36" i="12"/>
  <c r="F36" i="12"/>
  <c r="I33" i="12"/>
  <c r="H33" i="12"/>
  <c r="F33" i="12"/>
  <c r="I25" i="12"/>
  <c r="H25" i="12"/>
  <c r="F25" i="12"/>
  <c r="I22" i="12"/>
  <c r="H22" i="12"/>
  <c r="F22" i="12"/>
  <c r="I19" i="12"/>
  <c r="H19" i="12"/>
  <c r="F19" i="12"/>
  <c r="I16" i="12"/>
  <c r="H16" i="12"/>
  <c r="F16" i="12"/>
  <c r="H13" i="12"/>
  <c r="F13" i="12"/>
  <c r="F23" i="11"/>
  <c r="F20" i="11"/>
  <c r="I18" i="11"/>
  <c r="H18" i="11"/>
  <c r="F18" i="11"/>
  <c r="H17" i="11"/>
  <c r="F17" i="11"/>
  <c r="I16" i="11"/>
  <c r="H16" i="11"/>
  <c r="F16" i="11"/>
  <c r="I14" i="11"/>
  <c r="H14" i="11"/>
  <c r="F14" i="11"/>
  <c r="H13" i="11"/>
  <c r="F13" i="11"/>
  <c r="I13" i="11" s="1"/>
  <c r="I12" i="11"/>
  <c r="H12" i="11"/>
  <c r="F12" i="11"/>
  <c r="I17" i="11"/>
  <c r="I14" i="25"/>
  <c r="I84" i="25"/>
  <c r="I94" i="25"/>
  <c r="I44" i="25"/>
  <c r="I61" i="25"/>
  <c r="I45" i="25"/>
  <c r="I122" i="25"/>
  <c r="I54" i="25"/>
  <c r="I102" i="25"/>
  <c r="I27" i="25"/>
  <c r="I63" i="25"/>
  <c r="I47" i="25"/>
  <c r="I123" i="25"/>
  <c r="I25" i="17" l="1"/>
  <c r="I160" i="17"/>
  <c r="I168" i="17"/>
  <c r="I46" i="17"/>
  <c r="I96" i="17"/>
  <c r="I20" i="17"/>
  <c r="I36" i="17"/>
  <c r="I104" i="17"/>
  <c r="I24" i="17"/>
  <c r="I40" i="17"/>
  <c r="I14" i="17"/>
  <c r="I21" i="17"/>
  <c r="I95" i="17"/>
  <c r="I37" i="17"/>
  <c r="I167" i="17"/>
  <c r="I85" i="17"/>
  <c r="I13" i="17"/>
  <c r="I63" i="17"/>
  <c r="I68" i="17"/>
  <c r="I153" i="17"/>
  <c r="I93" i="17"/>
  <c r="I39" i="17"/>
  <c r="I19" i="17"/>
  <c r="I15" i="17"/>
  <c r="I54" i="17"/>
  <c r="I162" i="17"/>
  <c r="I55" i="17"/>
  <c r="I26" i="17"/>
  <c r="I119" i="17"/>
  <c r="I70" i="17"/>
  <c r="I120" i="17"/>
  <c r="I152" i="17"/>
  <c r="I80" i="17"/>
  <c r="I79" i="17"/>
  <c r="I154" i="17"/>
  <c r="I16" i="17"/>
  <c r="I141" i="17"/>
  <c r="I140" i="17"/>
  <c r="I156" i="17"/>
  <c r="I165" i="17"/>
  <c r="I117" i="17"/>
  <c r="I145" i="17"/>
  <c r="I49" i="17"/>
  <c r="I103" i="17"/>
  <c r="I90" i="17"/>
  <c r="I35" i="17"/>
  <c r="I48" i="17"/>
  <c r="I144" i="17"/>
  <c r="I108" i="17"/>
  <c r="I51" i="17"/>
  <c r="I139" i="17"/>
  <c r="I89" i="17"/>
  <c r="I67" i="17"/>
  <c r="I74" i="17"/>
  <c r="I64" i="17"/>
  <c r="I169" i="17"/>
  <c r="I71" i="17"/>
  <c r="I23" i="17"/>
  <c r="I94" i="17"/>
  <c r="I76" i="17"/>
  <c r="I158" i="17"/>
  <c r="I50" i="17"/>
  <c r="I47" i="17"/>
  <c r="I40" i="23"/>
  <c r="I44" i="23"/>
  <c r="I66" i="23"/>
  <c r="I15" i="23"/>
  <c r="I85" i="15"/>
  <c r="I26" i="15"/>
  <c r="I180" i="15"/>
  <c r="I28" i="15"/>
  <c r="I29" i="15"/>
  <c r="I190" i="15"/>
  <c r="I115" i="15"/>
  <c r="I194" i="15"/>
  <c r="I146" i="15"/>
  <c r="I147" i="15"/>
  <c r="I39" i="15"/>
  <c r="I140" i="15"/>
  <c r="I32" i="15"/>
  <c r="I84" i="15"/>
  <c r="I139" i="15"/>
  <c r="I107" i="25"/>
  <c r="I135" i="25"/>
  <c r="I143" i="25"/>
  <c r="I171" i="25"/>
  <c r="I208" i="25"/>
  <c r="I136" i="25"/>
  <c r="I144" i="25"/>
  <c r="I220" i="25"/>
  <c r="I32" i="25"/>
  <c r="I88" i="25"/>
  <c r="I212" i="25"/>
  <c r="I55" i="25"/>
  <c r="I69" i="25"/>
  <c r="I131" i="25"/>
  <c r="I139" i="25"/>
  <c r="I150" i="25"/>
  <c r="I168" i="25"/>
  <c r="I127" i="25"/>
  <c r="I66" i="25"/>
  <c r="I214" i="25"/>
  <c r="I140" i="25"/>
  <c r="I52" i="25"/>
  <c r="I93" i="25"/>
  <c r="I198" i="25"/>
  <c r="I113" i="25"/>
  <c r="I119" i="25"/>
  <c r="I83" i="25"/>
  <c r="I31" i="25"/>
  <c r="I129" i="25"/>
  <c r="I109" i="25"/>
  <c r="I19" i="25"/>
  <c r="I85" i="25"/>
  <c r="I33" i="25"/>
  <c r="I86" i="25"/>
  <c r="I221" i="25"/>
  <c r="I172" i="25"/>
  <c r="I165" i="25"/>
  <c r="I34" i="25"/>
  <c r="I222" i="25"/>
  <c r="I223" i="25"/>
  <c r="I111" i="25"/>
  <c r="I126" i="25"/>
  <c r="I190" i="25"/>
  <c r="I60" i="25"/>
  <c r="I105" i="25"/>
  <c r="I138" i="25"/>
  <c r="I159" i="25"/>
  <c r="I167" i="25"/>
  <c r="I17" i="25"/>
  <c r="I53" i="25"/>
  <c r="I118" i="25"/>
  <c r="I200" i="25"/>
  <c r="I96" i="25"/>
  <c r="I201" i="25"/>
  <c r="I62" i="25"/>
  <c r="I183" i="25"/>
  <c r="I72" i="25"/>
  <c r="I204" i="25"/>
  <c r="I74" i="25"/>
  <c r="I120" i="25"/>
  <c r="I133" i="25"/>
  <c r="I141" i="25"/>
  <c r="I152" i="25"/>
  <c r="I162" i="25"/>
  <c r="I177" i="25"/>
  <c r="I82" i="25"/>
  <c r="I124" i="25"/>
  <c r="I134" i="25"/>
  <c r="I170" i="25"/>
  <c r="I163" i="25"/>
  <c r="I99" i="16"/>
  <c r="I126" i="16"/>
  <c r="I159" i="16"/>
  <c r="I148" i="16"/>
  <c r="I129" i="16"/>
  <c r="I157" i="16"/>
  <c r="I160" i="16"/>
  <c r="I158" i="16"/>
  <c r="I162" i="16"/>
  <c r="I52" i="16"/>
  <c r="I144" i="16"/>
  <c r="I19" i="16"/>
  <c r="I14" i="16"/>
  <c r="I97" i="16"/>
  <c r="I15" i="15"/>
</calcChain>
</file>

<file path=xl/sharedStrings.xml><?xml version="1.0" encoding="utf-8"?>
<sst xmlns="http://schemas.openxmlformats.org/spreadsheetml/2006/main" count="4267" uniqueCount="1719">
  <si>
    <t>ค่าวัสดุและแรงงาน</t>
  </si>
  <si>
    <t>รายการ</t>
  </si>
  <si>
    <t>จำนวน</t>
  </si>
  <si>
    <t>หน่วย</t>
  </si>
  <si>
    <t>จำนวนเงิน</t>
  </si>
  <si>
    <t>หมายเหตุ</t>
  </si>
  <si>
    <t xml:space="preserve"> -</t>
  </si>
  <si>
    <t xml:space="preserve"> </t>
  </si>
  <si>
    <t>ค่าวัสดุ</t>
  </si>
  <si>
    <t>ตร.ม.</t>
  </si>
  <si>
    <t>ชุด</t>
  </si>
  <si>
    <t>อัน</t>
  </si>
  <si>
    <t>ลบ.ม.</t>
  </si>
  <si>
    <t>กก.</t>
  </si>
  <si>
    <t>ท่อน</t>
  </si>
  <si>
    <t>L/S</t>
  </si>
  <si>
    <t>เครื่อง</t>
  </si>
  <si>
    <t>เมตร</t>
  </si>
  <si>
    <t>ม้วน</t>
  </si>
  <si>
    <t>ต้น</t>
  </si>
  <si>
    <t>งานครุภัณฑ์ระบบปรับอากาศ</t>
  </si>
  <si>
    <t>รวม</t>
  </si>
  <si>
    <t>จุด</t>
  </si>
  <si>
    <t>งานระบบไฟฟ้า</t>
  </si>
  <si>
    <t xml:space="preserve"> - DROP OUT FUSE CUTOUT 100 A. 27 KV.</t>
  </si>
  <si>
    <t xml:space="preserve"> - กันฟ้าแรงสูง ขนาด 19-21 KV.</t>
  </si>
  <si>
    <t xml:space="preserve"> - STIRRUP AND HOT LINE CLAMP</t>
  </si>
  <si>
    <t xml:space="preserve"> - GROUND ROD พร้อมอุปกรณ์ระบบสายดิน</t>
  </si>
  <si>
    <t xml:space="preserve"> - MCCB 3P 100  AT/100 AF.IC&gt;/15 KA. พร้อมกล่องโลหะ</t>
  </si>
  <si>
    <t xml:space="preserve"> - LOAD CENTER 3PH. 4 W.S/N ขนาด 18 ช่อง WITH MCB 3P 50 A.</t>
  </si>
  <si>
    <t xml:space="preserve"> - CIRCUIT BREAKER 10 - 32 A. 1 POLE</t>
  </si>
  <si>
    <t xml:space="preserve"> - SAFETY BREAKER 10 - 32 A. 2 POLE</t>
  </si>
  <si>
    <t xml:space="preserve"> - ชุดโคมไฟฟลูออเรสเซนต์ 0.3 x 1.2 ม. มีแผ่นสะท้อนแสง อลูมิเนียมขัดเงาและแผ่นกรองแสง ใส่หลอด ขนาด  36 W. </t>
  </si>
  <si>
    <t xml:space="preserve"> - ชุดโคมฟลูออเรสเซนต์ ขนาด  36 W.ชนิดติดลอย</t>
  </si>
  <si>
    <t xml:space="preserve"> - สวิทช์ เปิด-ปิด ทางเดียว พร้อมกล่องและหน้ากาก (สวิทช์คู่)</t>
  </si>
  <si>
    <t xml:space="preserve"> - สวิทช์ เปิด-ปิด ทางเดียว พร้อมกล่องและหน้ากาก (3 สวิทช์)</t>
  </si>
  <si>
    <t xml:space="preserve"> - สวิทช์ เปิด-ปิด ทางเดียว พร้อมกล่องและหน้ากาก (4 สวิทช์)</t>
  </si>
  <si>
    <t xml:space="preserve"> - สวิทช์ เปิด-ปิด ทางเดียว พร้อมกล่องและหน้ากาก (5 สวิทช์)</t>
  </si>
  <si>
    <t xml:space="preserve"> - เต้ารับไฟฟ้าชนิดเดี่ยว 3 ขา พร้อมกล่องและฝา</t>
  </si>
  <si>
    <t xml:space="preserve"> - เต้ารับไฟฟ้าชนิดคู่ 3 ขา พร้อมกล่องและฝา</t>
  </si>
  <si>
    <t xml:space="preserve"> - สายไฟฟ้าทองแดง ชนิด VAF ขนาด 2x1.5 ตร.มม.</t>
  </si>
  <si>
    <t xml:space="preserve"> - สายไฟฟ้าทองแดง ชนิด VAF ขนาด 2x4 ตร.มม.</t>
  </si>
  <si>
    <t xml:space="preserve"> - สายไฟฟ้าทองแดง ชนิด VAF ขนาด 2x4/2.5(G) ตร.มม.</t>
  </si>
  <si>
    <t xml:space="preserve"> - สายไฟฟ้าทองแดง ชนิด VAF ขนาด 2x6/4(G) ตร.มม.</t>
  </si>
  <si>
    <t xml:space="preserve"> - สายไฟฟ้าทองแดง ชนิด THW ขนาด 16 ตร.มม.</t>
  </si>
  <si>
    <t xml:space="preserve"> - สายไฟฟ้าทองแดง ชนิด THW ขนาด 35 ตร.มม.</t>
  </si>
  <si>
    <t xml:space="preserve"> - สายไฟฟ้าทองแดง ชนิด THW ขนาด 120 ตร.มม.</t>
  </si>
  <si>
    <t xml:space="preserve"> - ท่อ IMC Ø 1-1/2" (ท่อน/ 3 เมตร)</t>
  </si>
  <si>
    <t xml:space="preserve"> - ท่อ IMC Ø 2" (ท่อน/ 3 เมตร)</t>
  </si>
  <si>
    <t xml:space="preserve"> - ตู้สำหรับติดตั้งมิเตอร์ ขนาด 600x250x270 มม.</t>
  </si>
  <si>
    <t>ตู้</t>
  </si>
  <si>
    <t xml:space="preserve"> - อุปกรณ์ประกอบการติดตั้งอื่น ๆ</t>
  </si>
  <si>
    <t xml:space="preserve"> - ค่ารื้ออุปกรณ์ไฟฟ้าและหม้อแปลงไฟฟ้าของเดิม</t>
  </si>
  <si>
    <t xml:space="preserve"> - ล้างทำความสะอาดเครื่องปรับอากาศและเติมน้ำยา</t>
  </si>
  <si>
    <t>รวมเงินงานระบบไฟฟ้า</t>
  </si>
  <si>
    <t>งานครุภัณฑ์ไฟฟ้า</t>
  </si>
  <si>
    <t xml:space="preserve"> - หม้อแปลงไฟฟ้า ขนาด 160 KVA. 12/24 KV.3 ph.4W.</t>
  </si>
  <si>
    <t xml:space="preserve"> - มาตรวัดพลังงานไฟฟ้าประกอบ CT 20/380 V. 3 ph.4W.</t>
  </si>
  <si>
    <t>รวมเงินงานครุภัณฑ์ไฟฟ้า</t>
  </si>
  <si>
    <t>ลำดับที่</t>
  </si>
  <si>
    <t>ค่าแรงงาน</t>
  </si>
  <si>
    <t>ราคาต่อหน่วย</t>
  </si>
  <si>
    <t>แบบ ปร.4 แผ่นที่</t>
  </si>
  <si>
    <t>แบบแสดงรายการ ปริมาณงาน และราคา</t>
  </si>
  <si>
    <t>แบบเลขที่</t>
  </si>
  <si>
    <t>เมื่อวันที่</t>
  </si>
  <si>
    <t>พ.ย.</t>
  </si>
  <si>
    <t>หน่วย:บาท</t>
  </si>
  <si>
    <t>กลุ่มงาน/งาน   อาคาร</t>
  </si>
  <si>
    <t xml:space="preserve"> - สายไฟฟ้า THW 1.5 SQ.mm.</t>
  </si>
  <si>
    <t xml:space="preserve"> - สายไฟฟ้า THW 2.5 SQ.mm.</t>
  </si>
  <si>
    <t xml:space="preserve"> - สายไฟฟ้า THW 4 SQ.mm.</t>
  </si>
  <si>
    <t xml:space="preserve"> - ท่อ UPVC  ขนาดเส้นผ่านศูนย์กลาง 1/2 นิ้ว </t>
  </si>
  <si>
    <t xml:space="preserve"> - เบรคเกอร์สำหรับเครื่องปรับอากาศ ขนาด 15 A.</t>
  </si>
  <si>
    <t xml:space="preserve"> - ติดตั้งระบบสายไฟ ท่อและอุปกรณ์ประกอบเครื่องปรับอากาศแบบแยกส่วน ชนิดแขวน ขนาด 30,000 บีทียู.</t>
  </si>
  <si>
    <t xml:space="preserve"> - ติดตั้งสายไฟและอุปกรณ์ประกอบ พัดลมระบายอากาศ</t>
  </si>
  <si>
    <t xml:space="preserve"> - ติดตั้งเครื่องปรับอากาศแบบแยกส่วน ชนิดแขวน ขนาด 30,000 บีทียู. คุณลักษณะเฉพาะพัสดุช่างโยธา 4120 ชย.ทอ. 5/53</t>
  </si>
  <si>
    <t xml:space="preserve"> - รวมค่าติดตั้ง - </t>
  </si>
  <si>
    <t xml:space="preserve"> - ติดตั้งพัดลมระบายอากาศ ขนาดเส้นผ่าศูนย์กลาง 200 มม.</t>
  </si>
  <si>
    <t>รวมเงินงานครุภัณฑ์ระบบปรับอากาศ</t>
  </si>
  <si>
    <t>งานขุดดิน</t>
  </si>
  <si>
    <t>ดินลูกรัง</t>
  </si>
  <si>
    <t>ขุดดินอื่น ๆ</t>
  </si>
  <si>
    <t xml:space="preserve"> - ขุดดินทั่วไป</t>
  </si>
  <si>
    <t>วัสดุรองฐานราก</t>
  </si>
  <si>
    <t xml:space="preserve"> - ทรายหยาบรองพื้น</t>
  </si>
  <si>
    <t>คอนกรีตหยาบรองฐานราก</t>
  </si>
  <si>
    <t>วัสดุถมบริเวณเพื่อปรับระดับ (ขนจากกองใกล้อาคารและปรับระดับ)</t>
  </si>
  <si>
    <t xml:space="preserve"> - ทรายถม</t>
  </si>
  <si>
    <t xml:space="preserve"> - ดิน</t>
  </si>
  <si>
    <t xml:space="preserve"> - ดินลูกรัง</t>
  </si>
  <si>
    <t>ถมบดอัดแน่น-ลูกรัง (เครื่องจักรกล)</t>
  </si>
  <si>
    <t xml:space="preserve"> - อัดแน่นธรรมดา</t>
  </si>
  <si>
    <t xml:space="preserve"> - อัดแน่น 85 %</t>
  </si>
  <si>
    <t>ทราย-หิน</t>
  </si>
  <si>
    <t xml:space="preserve"> - ทรายละเอียด</t>
  </si>
  <si>
    <t xml:space="preserve"> - หินย่อย เบอร์ 1</t>
  </si>
  <si>
    <t>จำนวน 100 ต้นขึ้นไป</t>
  </si>
  <si>
    <r>
      <t xml:space="preserve"> - เสาเข็ม คอร.</t>
    </r>
    <r>
      <rPr>
        <sz val="6"/>
        <rFont val="TH SarabunPSK"/>
        <family val="2"/>
      </rPr>
      <t>█</t>
    </r>
    <r>
      <rPr>
        <sz val="5"/>
        <rFont val="TH SarabunPSK"/>
        <family val="2"/>
      </rPr>
      <t xml:space="preserve">  </t>
    </r>
    <r>
      <rPr>
        <sz val="14"/>
        <rFont val="TH SarabunPSK"/>
        <family val="2"/>
      </rPr>
      <t xml:space="preserve"> ขนาด 0.25x0.25x21.00 ม.</t>
    </r>
  </si>
  <si>
    <t>เสาเข็มรูปตัวไอ</t>
  </si>
  <si>
    <t>จำนวน 50-100 ต้นขึ้นไป</t>
  </si>
  <si>
    <t>จำนวน 25-50ต้นขึ้นไป</t>
  </si>
  <si>
    <t>เสาเข็มเจาะ (ระบบ DRY PROCESS)</t>
  </si>
  <si>
    <t>เสาเข็ม คอนกรีตอัดแรงขนาดเล็กรูปตัวไอ</t>
  </si>
  <si>
    <t xml:space="preserve"> - เสาเข็ม คอร.รูปตัวไอขนาด 15 ซม.x6.00 ม.</t>
  </si>
  <si>
    <t>จำนวน 200 ต้นขึ้นไป</t>
  </si>
  <si>
    <t>จำนวน 100-200 ต้นขึ้นไป</t>
  </si>
  <si>
    <t>เสาเข็ม คอนกรีตอัดแรงขนาดเล็ก (ต่อ) รูปตัวที</t>
  </si>
  <si>
    <t xml:space="preserve"> - เสาเข็ม คอร.รูปตัวที ยาว 6.00 ม.</t>
  </si>
  <si>
    <t>เสาเข็มหกเหลี่ยมกลวง</t>
  </si>
  <si>
    <t xml:space="preserve"> - เสาเข็มหกเหลี่ยมกลวง ขนาด 0.15x2.00 ม.</t>
  </si>
  <si>
    <t xml:space="preserve"> - เสาเข็มหกเหลี่ยมกลวง ขนาด 0.15x3.00 ม.</t>
  </si>
  <si>
    <t xml:space="preserve"> - เสาเข็มหกเหลี่ยมกลวง ขนาด 0.15x4.00 ม.</t>
  </si>
  <si>
    <t xml:space="preserve"> - เสาเข็มหกเหลี่ยมกลวง ขนาด 0.15x5.00 ม.</t>
  </si>
  <si>
    <t>เสาตอม่อคอนกรีต</t>
  </si>
  <si>
    <t xml:space="preserve"> - เสาตอม่อคอนกรีต ขนาด 10x10 ซม.x2.00 ม.</t>
  </si>
  <si>
    <t xml:space="preserve"> - เสาตอม่อคอนกรีต ขนาด 12.5x12.5 ซม.x2.00 ม.</t>
  </si>
  <si>
    <t>เสาเข็มไม้สน-เสาเข็มไม้ยูคาลิปตัส</t>
  </si>
  <si>
    <t xml:space="preserve"> - เสาเข็มไม้ยูคาลิปตัส ขนาด Ø 3"x3.00 ม.</t>
  </si>
  <si>
    <t>ค่าสกัดหัวเสาเข็ม-เสาเข็มเจาะ</t>
  </si>
  <si>
    <t xml:space="preserve"> - ค่าสกัดหัวเสาเข็มเจาะ ขนาด Ø 0.35 ม.</t>
  </si>
  <si>
    <t>เสาเข็ม คอร.รูปตัวไอ</t>
  </si>
  <si>
    <t xml:space="preserve"> - ค่าสกัดหัวเสาเข็ม คอร.รูปตัวไอ ขนาด 0.22 ม.</t>
  </si>
  <si>
    <t xml:space="preserve"> - ค่าสกัดหัวเสาเข็ม คอร.รูปตัวไอ ขนาด 0.26 ม.</t>
  </si>
  <si>
    <t xml:space="preserve"> - ค่าสกัดหัวเสาเข็ม คอร.รูปตัวไอ ขนาด 0.30 ม.</t>
  </si>
  <si>
    <t>เสาเข็ม คอร.สี่เหลี่ยมตัน</t>
  </si>
  <si>
    <t xml:space="preserve"> - ค่าสกัดหัวเสาเข็ม คอร.สี่เหลี่ยมตัน ขนาด 0.18 ม.</t>
  </si>
  <si>
    <t xml:space="preserve"> - ค่าสกัดหัวเสาเข็ม คอร.สี่เหลี่ยมตัน ขนาด 0.22 ม.</t>
  </si>
  <si>
    <t xml:space="preserve"> - ค่าสกัดหัวเสาเข็ม คอร.สี่เหลี่ยมตัน ขนาด 0.30 ม.</t>
  </si>
  <si>
    <t>งานแบบหล่อคอนกรีต</t>
  </si>
  <si>
    <t>ไม้แบบทั่วไป</t>
  </si>
  <si>
    <t>ลบ.ฟ.</t>
  </si>
  <si>
    <t>ไม้แบบเปลือยผิว</t>
  </si>
  <si>
    <t>ค่าแรงไม้แบบ</t>
  </si>
  <si>
    <t xml:space="preserve"> - ค่าแรงไม้แบบทั่วไป</t>
  </si>
  <si>
    <t>5,</t>
  </si>
  <si>
    <t>5,000 ตร.ม.ขึ้นไป</t>
  </si>
  <si>
    <t>น้อยกว่า 5,000 ตร.ม.ขึ้นไป</t>
  </si>
  <si>
    <t xml:space="preserve"> - ไม้แบบทั่วไป อาคารชั้นเดียว      (ใช้ 80 %)</t>
  </si>
  <si>
    <t xml:space="preserve"> - ค่าแรงไม้แบบเปลือยผิว</t>
  </si>
  <si>
    <t>ชนิดผิวเรียบ</t>
  </si>
  <si>
    <t>ชนิดผิวมีบัวลวดลาย</t>
  </si>
  <si>
    <t>ไม้คร่าวสำหรับยึดแบบหล่อคอนกรีต</t>
  </si>
  <si>
    <t>ไม้ค้ำยันท้องแบบหล่อคอนกรีต</t>
  </si>
  <si>
    <t xml:space="preserve"> - ขนาด Ø 3"x3.00-3.50 ม.</t>
  </si>
  <si>
    <t>ตะปูต่าง ๆ</t>
  </si>
  <si>
    <t>ใช้ตะปู 0.25 กก.ต่อไม้แบบ 1 ตร.ม.</t>
  </si>
  <si>
    <t>(ตะปู 1 ลัง/18 กก.)</t>
  </si>
  <si>
    <t>ลัง</t>
  </si>
  <si>
    <t xml:space="preserve"> - ตะปู 3"</t>
  </si>
  <si>
    <t xml:space="preserve"> - ตะปู 2 1/2"</t>
  </si>
  <si>
    <t xml:space="preserve"> - ตะปู 2"</t>
  </si>
  <si>
    <t xml:space="preserve"> - ตะปู 1 1/2"</t>
  </si>
  <si>
    <t xml:space="preserve"> - ตะปู 1"</t>
  </si>
  <si>
    <t xml:space="preserve"> - ตะปูตอกคอนกรีต ขนาดยาว 3" - 4"</t>
  </si>
  <si>
    <t xml:space="preserve"> - ตะปูตอกสังกะสีขนาดยาว 1.75"               (50-70 ตัว/กล่อง)</t>
  </si>
  <si>
    <t>กล่อง</t>
  </si>
  <si>
    <t>น๊อตหัวกลม ยาว 6"   (สำหรับงานไม้)</t>
  </si>
  <si>
    <t xml:space="preserve"> - น๊อตหัวกลม  ขนาด Ø 3 หุน ยาว 6"  (9 มม.)</t>
  </si>
  <si>
    <t xml:space="preserve"> - น๊อตหัวกลม  ขนาด Ø 4 หุน ยาว 6"  (12 มม.)</t>
  </si>
  <si>
    <t>นั่งร้านสำหรับงานซ่อมแซมอาคาร</t>
  </si>
  <si>
    <t xml:space="preserve"> - นั่งร้านไม้ไผ่</t>
  </si>
  <si>
    <t xml:space="preserve"> - นั่งร้านเหล็ก</t>
  </si>
  <si>
    <t xml:space="preserve"> - คอนกรีต 1:2:4 โครงสร้างติดดิน</t>
  </si>
  <si>
    <t xml:space="preserve"> - คอนกรีต 1:2:4 โครงสร้างชั้นเดียว</t>
  </si>
  <si>
    <t xml:space="preserve"> - คอนกรีต 1:2:4 โครงสร้าง 2 ชั้นขึ้นไป</t>
  </si>
  <si>
    <t>คอนกรีตผสมเสร็จ กทม.รอบใน กำลังอัดประลัยที่อายุ 28 วัน (กก.ตร.ซม.) รูปลูกบาศก์ 15x15x15 ซม./รูปทรงกระบอก 15x30 ซม.</t>
  </si>
  <si>
    <t>ตัน</t>
  </si>
  <si>
    <t>แผ่นพลาสติก-น้ำยากันซึม</t>
  </si>
  <si>
    <t xml:space="preserve"> - แผ่นพลาสติกปูกันซึม   (กว้าง 1.20 ม.)</t>
  </si>
  <si>
    <t>หลา</t>
  </si>
  <si>
    <t xml:space="preserve"> - น้ำยากันซึม</t>
  </si>
  <si>
    <t>ลิตร</t>
  </si>
  <si>
    <t>หมายเหตุ น้ำยากันซึม 1 กล.เท่า</t>
  </si>
  <si>
    <t>กับ 5 ลิตร คอนกรีต 1 ลบ.ม.</t>
  </si>
  <si>
    <t>ใช้น้ำยากันซึม 5.24 ลิตร</t>
  </si>
  <si>
    <t>งานเหล็กเสริมคอนกรีต</t>
  </si>
  <si>
    <t>เหล็กเส้นกลมผิวเรียบ SR.24 (ยาวท่อนละ 10.00 ม.) ราคาต่อตัน</t>
  </si>
  <si>
    <t xml:space="preserve"> - เหล็กเส้นกลมผิวเรียบ SR.24  ขนาด RB 6 มม.  (2.22 กก./เส้น)</t>
  </si>
  <si>
    <t xml:space="preserve"> - เหล็กเส้นกลมผิวเรียบ SR.24  ขนาด RB 9 มม.  (4.99 กก./เส้น)</t>
  </si>
  <si>
    <t xml:space="preserve"> - เหล็กเส้นกลมผิวเรียบ SR.24  ขนาด RB 12 มม.  (8.88 กก./เส้น)</t>
  </si>
  <si>
    <t xml:space="preserve"> - เหล็กเส้นกลมผิวเรียบ SR.24  ขนาด RB 15 มม.  (13.87 กก./เส้น)</t>
  </si>
  <si>
    <t xml:space="preserve"> - เหล็กเส้นกลมผิวเรียบ SR.24  ขนาด RB 19 มม.  (22.26 กก./เส้น)</t>
  </si>
  <si>
    <t xml:space="preserve"> - เหล็กเส้นกลมผิวเรียบ SR.24  ขนาด RB 25 มม.  (38.53 กก./เส้น)</t>
  </si>
  <si>
    <t>เหล็กเส้นกลมผิวข้ออ้อย SD.30  (ยาวท่อนละ 10.00 ม.) ราคาต่อตัน</t>
  </si>
  <si>
    <t xml:space="preserve"> - เหล็กเส้นกลมผิวข้ออ้อย SD.30  ขนาด DB 12 มม.(8.88 กก./เส้น)</t>
  </si>
  <si>
    <t xml:space="preserve"> - เหล็กเส้นกลมผิวข้ออ้อย SD.30  ขนาด DB 16 มม.(15.80 กก./เส้น)</t>
  </si>
  <si>
    <t xml:space="preserve"> - เหล็กเส้นกลมผิวข้ออ้อย SD.30  ขนาด DB 20 มม.(24.70 กก./เส้น)</t>
  </si>
  <si>
    <t xml:space="preserve"> - เหล็กเส้นกลมผิวข้ออ้อย SD.30  ขนาด DB 25 มม.(38.50 กก./เส้น)</t>
  </si>
  <si>
    <t xml:space="preserve"> - เหล็กเส้นกลมผิวข้ออ้อย SD.30  ขนาด DB 28 มม.(48.30 กก./เส้น)</t>
  </si>
  <si>
    <t>เหล็กเส้นกลมผิวข้ออ้อย SD.40 (ยาวท่อนละ 10.00 เมตร) ราคาต่อตัน</t>
  </si>
  <si>
    <t xml:space="preserve"> - เหล็กเส้นกลมผิวข้ออ้อย SD.40  ขนาด DB 12 มม.(8.88 กก./เส้น)</t>
  </si>
  <si>
    <t xml:space="preserve"> - เหล็กเส้นกลมผิวข้ออ้อย SD.40  ขนาด DB 16 มม.(15.80 กก./เส้น)</t>
  </si>
  <si>
    <t xml:space="preserve"> - เหล็กเส้นกลมผิวข้ออ้อย SD.40  ขนาด DB 20 มม.(24.70 กก./เส้น)</t>
  </si>
  <si>
    <t xml:space="preserve"> - เหล็กเส้นกลมผิวข้ออ้อย SD.40  ขนาด DB 25 มม.(38.50 กก./เส้น)</t>
  </si>
  <si>
    <t xml:space="preserve"> - เหล็กเส้นกลมผิวข้ออ้อย SD.40  ขนาด DB 28 มม.(48.30 กก./เส้น)</t>
  </si>
  <si>
    <t>ลวดผูกเหล็ก</t>
  </si>
  <si>
    <t xml:space="preserve"> - ลวดผูกเหล็ก ขนาด Ø 1.25 มม.            (เบอร์ 18)</t>
  </si>
  <si>
    <t>ใช้ 30 กก./ตัน</t>
  </si>
  <si>
    <t>เหล็กแผ่นไร้สนิม (แสตนเลส) ขนาด 4'x8'</t>
  </si>
  <si>
    <t xml:space="preserve"> - แผ่นเรียบ หนา 1.5 มม.</t>
  </si>
  <si>
    <t>แผ่น</t>
  </si>
  <si>
    <t xml:space="preserve"> - แผ่นเรียบ หนา 2.0 มม.</t>
  </si>
  <si>
    <t xml:space="preserve"> - แผ่นเรียบ หนา 3.0 มม.</t>
  </si>
  <si>
    <t>35.40 กก./แผ่น</t>
  </si>
  <si>
    <t>47.20 กก./แผ่น</t>
  </si>
  <si>
    <t>70.80 กก./แผ่น</t>
  </si>
  <si>
    <t>งานพื้นคอนกรีตสำเร็จรูปอัดแรง (ไม่รวมค่าขนส่ง)</t>
  </si>
  <si>
    <t>ชนิดตัน (ท้องเรียบ กว้าง 35 ซม.หนา 5-6 ซม.)</t>
  </si>
  <si>
    <t xml:space="preserve"> - พื้นสำเร็จรูปท้องเรียบ LL 200 กก./ตร.มม.</t>
  </si>
  <si>
    <t xml:space="preserve"> - พื้นสำเร็จรูปท้องเรียบ LL 300 กก./ตร.มม.</t>
  </si>
  <si>
    <t xml:space="preserve"> - พื้นสำเร็จรูปท้องเรียบ LL 400 กก./ตร.มม.</t>
  </si>
  <si>
    <t xml:space="preserve"> - พื้นสำเร็จรูปท้องเรียบ LL 500 กก./ตร.มม.</t>
  </si>
  <si>
    <t>ชนิดกลวง (HOLLOWCORE)</t>
  </si>
  <si>
    <t xml:space="preserve"> - พื้นสำเร็จรูปชนิดกลวง หนา 6 ซม. LL 300 กก./ตร.มม.</t>
  </si>
  <si>
    <t xml:space="preserve"> - พื้นสำเร็จรูปชนิดกลวง หนา 8 ซม. LL 300 กก./ตร.มม.</t>
  </si>
  <si>
    <t xml:space="preserve"> - พื้นสำเร็จรูปชนิดกลวง หนา 8 ซม. LL 400 กก./ตร.มม.</t>
  </si>
  <si>
    <t xml:space="preserve"> - พื้นสำเร็จรูปชนิดกลวง หนา 10 ซม. LL 400 กก./ตร.มม.</t>
  </si>
  <si>
    <t xml:space="preserve"> - พื้นสำเร็จรูปชนิดกลวง หนา 12 ซม. LL 500 กก./ตร.มม.</t>
  </si>
  <si>
    <t xml:space="preserve"> - พื้นสำเร็จรูปชนิดกลวง หนา 15 ซม. LL 500 กก./ตร.มม.</t>
  </si>
  <si>
    <t xml:space="preserve"> - พื้นสำเร็จรูปชนิดกลวง หนา 20 ซม. LL 500 กก./ตร.มม.</t>
  </si>
  <si>
    <t xml:space="preserve"> - พื้นสำเร็จรูปชนิดกลวง หนา 25 ซม. LL 500 กก./ตร.มม.</t>
  </si>
  <si>
    <t>เหล็กตัวซี ชนิดรีดเย็น (Light lip channel steel)</t>
  </si>
  <si>
    <t xml:space="preserve"> - เหล็กตัวซี ขนาด 75x45x15x2.3 มม.</t>
  </si>
  <si>
    <t>21.00 กก./ท่อน</t>
  </si>
  <si>
    <t xml:space="preserve"> - เหล็กตัวซี ขนาด 75x45x15x3.2 มม.</t>
  </si>
  <si>
    <t>26.00 กก./ท่อน</t>
  </si>
  <si>
    <t xml:space="preserve"> - เหล็กตัวซี ขนาด 100x50x20x2.3 มม.</t>
  </si>
  <si>
    <t>23.50 กก./ท่อน</t>
  </si>
  <si>
    <t xml:space="preserve"> - เหล็กตัวซี ขนาด 100x50x20x3.2 มม.</t>
  </si>
  <si>
    <t>34.00 กก./ท่อน</t>
  </si>
  <si>
    <t xml:space="preserve"> - เหล็กตัวซี ขนาด 125x50x20x2.3 มม.</t>
  </si>
  <si>
    <t xml:space="preserve"> - เหล็กตัวซี ขนาด 125x50x20x3.2 มม.</t>
  </si>
  <si>
    <t xml:space="preserve"> - เหล็กตัวซี ขนาด 150x50x20x2.3 มม.</t>
  </si>
  <si>
    <t>29.50 กก./ท่อน</t>
  </si>
  <si>
    <t xml:space="preserve"> - เหล็กตัวซี ขนาด 150x50x20x3.2 มม.</t>
  </si>
  <si>
    <t>เหล็ก H-Beam</t>
  </si>
  <si>
    <t xml:space="preserve"> - เหล็ก H-Beam ขนาด 150x150x7x10 มม.</t>
  </si>
  <si>
    <t>(189.00 กก./ท่อน)</t>
  </si>
  <si>
    <t xml:space="preserve"> - เหล็ก H-Beam ขนาด 175x175x7.5x11 มม.</t>
  </si>
  <si>
    <t>(241.00 กก./ท่อน)</t>
  </si>
  <si>
    <t xml:space="preserve"> - เหล็ก H-Beam ขนาด 200x200x8x12 มม.</t>
  </si>
  <si>
    <t>(299.00 กก./ท่อน)</t>
  </si>
  <si>
    <t xml:space="preserve"> - เหล็ก H-Beam ขนาด 250x250x9x14 มม.</t>
  </si>
  <si>
    <t>(434.00 กก./ท่อน)</t>
  </si>
  <si>
    <t xml:space="preserve"> - เหล็ก H-Beam ขนาด 300x300x10x15 มม.</t>
  </si>
  <si>
    <t>(564.00 กก./ท่อน)</t>
  </si>
  <si>
    <t xml:space="preserve"> - เหล็ก H-Beam ขนาด 350x350x12x19 มม.</t>
  </si>
  <si>
    <t>(822.00 กก./ท่อน)</t>
  </si>
  <si>
    <t xml:space="preserve"> - เหล็ก H-Beam ขนาด 400x400x13x21 มม.</t>
  </si>
  <si>
    <t>(1,032.00 กก./ท่อน)</t>
  </si>
  <si>
    <t xml:space="preserve"> - เหล็กฉาก ขนาด 25x25x4 มม.</t>
  </si>
  <si>
    <t xml:space="preserve"> - เหล็กฉาก ขนาด 40x40x4 มม.</t>
  </si>
  <si>
    <t>(14.50 กก./ท่อน)</t>
  </si>
  <si>
    <t>(8.70 กก./ท่อน)</t>
  </si>
  <si>
    <t xml:space="preserve"> - เหล็กฉาก ขนาด 50x50x4 มม.</t>
  </si>
  <si>
    <t>(18.40 กก./ท่อน)</t>
  </si>
  <si>
    <t xml:space="preserve"> - เหล็กฉาก ขนาด 50x50x6 มม.</t>
  </si>
  <si>
    <t>(27.00 กก./ท่อน)</t>
  </si>
  <si>
    <t>(53.76 กก./ท่อน)</t>
  </si>
  <si>
    <t>(67.86 กก./ท่อน)</t>
  </si>
  <si>
    <t>ท่อเหล็กกลวง (ต่อ) สี่เหลี่ยมจัตุรัส</t>
  </si>
  <si>
    <t>(120.90 กก./ท่อน)</t>
  </si>
  <si>
    <t>สี่เหลี่ยมผืนผ้า</t>
  </si>
  <si>
    <t>(20.04 กก./ท่อน)</t>
  </si>
  <si>
    <t>ท่อกลมประเภท BS-M</t>
  </si>
  <si>
    <t xml:space="preserve"> - ท่อเหล็กกลมผิวดำ ขนาด Ø 2" หนา 3.0 มม.</t>
  </si>
  <si>
    <t>(25.50 กก./ท่อน)</t>
  </si>
  <si>
    <t xml:space="preserve"> - ท่อเหล็กกลมผิวดำ ขนาด Ø 2 1/2" หนา 3.0 มม.</t>
  </si>
  <si>
    <t>(32.52 กก./ท่อน)</t>
  </si>
  <si>
    <t xml:space="preserve"> - ท่อเหล็กกลมผิวดำ ขนาด Ø 3" หนา 3.2 มม.</t>
  </si>
  <si>
    <t>(40.02 กก./ท่อน)</t>
  </si>
  <si>
    <t xml:space="preserve"> - ท่อเหล็กกลมผิวดำ ขนาด Ø 4" หนา 4.0 มม.</t>
  </si>
  <si>
    <t>(65.28 กก./ท่อน)</t>
  </si>
  <si>
    <t>เหล็กตันสี่เหลี่ยมจัตุรัส</t>
  </si>
  <si>
    <t xml:space="preserve"> - เหล็กตันสี่เหลี่ยมจัตุรัส ขนาด 3/8"x3/8"</t>
  </si>
  <si>
    <t>(4.26 กก./ท่อน)</t>
  </si>
  <si>
    <t>เหล็กแบนสี่เหลี่ยมผืนผ้า</t>
  </si>
  <si>
    <t xml:space="preserve"> - เหล็กแบนสี่เหลี่ยมผืนผ้า ขนาด 1/2" หนา 1 หุน     (3 มม.)</t>
  </si>
  <si>
    <t>(1.77 กก./ท่อน)</t>
  </si>
  <si>
    <t xml:space="preserve"> - เหล็กแบนสี่เหลี่ยมผืนผ้า ขนาด 5/8" หนา 1 1/2 หุน     (4.5 มม.)</t>
  </si>
  <si>
    <t>(3.30 กก./ท่อน)</t>
  </si>
  <si>
    <t xml:space="preserve"> - เหล็กแบนสี่เหลี่ยมผืนผ้า ขนาด 1" หนา 1 หุน     (3 มม.)</t>
  </si>
  <si>
    <t>(3.54 กก./ท่อน)</t>
  </si>
  <si>
    <t>เหล็กแผ่นเรียบดำ ขนาด 4'x8'</t>
  </si>
  <si>
    <t xml:space="preserve"> - เหล็กแผ่นเรียบดำ หนา 2 มม.</t>
  </si>
  <si>
    <t>(47.00 กก./ท่อน)</t>
  </si>
  <si>
    <t xml:space="preserve"> - เหล็กแผ่นเรียบดำ หนา 3 มม.</t>
  </si>
  <si>
    <t>(70.00 กก./ท่อน)</t>
  </si>
  <si>
    <t xml:space="preserve"> - เหล็กแผ่นเรียบดำ หนา 4 มม.</t>
  </si>
  <si>
    <t>(94.00 กก./ท่อน)</t>
  </si>
  <si>
    <t xml:space="preserve"> - เหล็กแผ่นเรียบดำ หนา 6 มม.</t>
  </si>
  <si>
    <t>(140.00 กก./ท่อน)</t>
  </si>
  <si>
    <t xml:space="preserve"> - เหล็กแผ่นเรียบดำ หนา 9 มม.</t>
  </si>
  <si>
    <t>(210.00 กก./ท่อน)</t>
  </si>
  <si>
    <t>งานมุงหลังคา</t>
  </si>
  <si>
    <t xml:space="preserve"> - สลักเกลียวยึดกระเบื้องลอนคู่</t>
  </si>
  <si>
    <t>ตัว</t>
  </si>
  <si>
    <t>(สีขาวใส-ขาวขุ่น)</t>
  </si>
  <si>
    <t>(เคลือบสี)</t>
  </si>
  <si>
    <t>รวมค่าแรง</t>
  </si>
  <si>
    <t>เชิงชาย-ปิดลอนกระเบื้อง ไม้เนื้อแข็ง</t>
  </si>
  <si>
    <t xml:space="preserve"> - รางน้ำสังกะสี เบอร์ 26 กว้าง 5"</t>
  </si>
  <si>
    <t>(พร้อมขอรัดราง)</t>
  </si>
  <si>
    <t xml:space="preserve"> - รางน้ำสังกะสี เบอร์ 26 กว้าง 6"</t>
  </si>
  <si>
    <t xml:space="preserve"> - ท่อรับน้ำฝนสังกะสี เบอร์ 28 ขนาด Ø  3"</t>
  </si>
  <si>
    <t xml:space="preserve"> - ท่อรับน้ำฝนสังกะสี เบอร์ 28 ขนาด Ø  4"</t>
  </si>
  <si>
    <t xml:space="preserve"> - รางน้ำสแตนเลส หนา 1 มม.กว้าง 5"</t>
  </si>
  <si>
    <t xml:space="preserve"> - รางน้ำสแตนเลส หนา 1 มม.กว้าง 6"</t>
  </si>
  <si>
    <t xml:space="preserve"> - ท่อรับน้ำฝนสแตนเลส หนา 0.5 มม.ขนาด Ø  3"</t>
  </si>
  <si>
    <t xml:space="preserve"> - ท่อรับน้ำฝนสแตนเลส หนา 0.5 มม.ขนาด Ø  4"</t>
  </si>
  <si>
    <t>(พร้อมแหวนรัดท่อ)</t>
  </si>
  <si>
    <t xml:space="preserve"> - ทรงจั่วและทรงเพิงแหงน</t>
  </si>
  <si>
    <t xml:space="preserve"> - ปั้นหยา</t>
  </si>
  <si>
    <t xml:space="preserve"> - ทรงไทย</t>
  </si>
  <si>
    <t>ไม้ระแนง</t>
  </si>
  <si>
    <t xml:space="preserve"> - ฝ้าระแนงไม้แดง ขนาด 1/2"x2" คร่าวไม้เนื้อแข็ง</t>
  </si>
  <si>
    <t>(เว้นร่อง)</t>
  </si>
  <si>
    <t>(ธรรมดา)</t>
  </si>
  <si>
    <t>(มีฟอยล์)</t>
  </si>
  <si>
    <t>(ทนความชื้น)</t>
  </si>
  <si>
    <t>รวมค่าติดตั้ง</t>
  </si>
  <si>
    <t>ฝ้าเพดานฉาบปูนและยาแนว (ใต้ท้องพื้น)</t>
  </si>
  <si>
    <t xml:space="preserve"> - อุดแต่งยาแนวใต้พื้นสำเร็จรูป</t>
  </si>
  <si>
    <r>
      <t xml:space="preserve"> * </t>
    </r>
    <r>
      <rPr>
        <sz val="14"/>
        <color rgb="FFFF0000"/>
        <rFont val="TH SarabunPSK"/>
        <family val="2"/>
      </rPr>
      <t xml:space="preserve">หมายเหตุ   </t>
    </r>
    <r>
      <rPr>
        <sz val="14"/>
        <rFont val="TH SarabunPSK"/>
        <family val="2"/>
      </rPr>
      <t>เฉพาะโครงคร่าว ที-บาร์</t>
    </r>
  </si>
  <si>
    <t>งานพื้น</t>
  </si>
  <si>
    <t>ผิวพื้นขัดมันและขัดหยาบ</t>
  </si>
  <si>
    <t>รวมปูนทราย</t>
  </si>
  <si>
    <t>คอนกรีตบล๊อคปูพื้น</t>
  </si>
  <si>
    <t>(สีต่าง ๆ)</t>
  </si>
  <si>
    <t>ขอบคันหินคอนกรีต ทรงมน ขนาด 0.15x0.30x1.00 ม.</t>
  </si>
  <si>
    <t xml:space="preserve"> - ขอบคันหินคอนกรีต ยาว 1.00 ม.</t>
  </si>
  <si>
    <t>งานผนัง</t>
  </si>
  <si>
    <t>ผนังก่อบล๊อคแก้ว</t>
  </si>
  <si>
    <t>กระเบื้อง</t>
  </si>
  <si>
    <t xml:space="preserve"> - บัวเชิงผนังกระเบื้องเคลือบเซรามิค</t>
  </si>
  <si>
    <t>หินล้าง-ทรายล้าง-กรวดล้าง</t>
  </si>
  <si>
    <t xml:space="preserve"> - บัวเชิงผนังหินล้าง-ทรายล้าง-กรวดล้าง</t>
  </si>
  <si>
    <t>งานฉาบปูน</t>
  </si>
  <si>
    <t>เสาเอ็น-คานทับหลัง คสล.</t>
  </si>
  <si>
    <t>ประตูเหล็กม้วนเคลือบสีระบบมือดึง</t>
  </si>
  <si>
    <t xml:space="preserve"> - เสากลางแบ่งประตู</t>
  </si>
  <si>
    <t>บานประตูไม้อัดชนิดใช้ภายใน</t>
  </si>
  <si>
    <t>บาน</t>
  </si>
  <si>
    <t xml:space="preserve"> - ประตูบานทึบไม้สัก ขนาด 0.80x2.00 ม.</t>
  </si>
  <si>
    <t xml:space="preserve"> - ประตูบานทึบไม้สัก ขนาด 0.90x2.00 ม.</t>
  </si>
  <si>
    <t xml:space="preserve"> - ประตูบานทึบไม้สัก ขนาด 1.00x2.00 ม.</t>
  </si>
  <si>
    <t xml:space="preserve"> - ประตูบานทึบไม้เนื้อแข็ง ขนาด 0.80x2.00 ม.</t>
  </si>
  <si>
    <t xml:space="preserve"> - ประตูบานทึบไม้เนื้อแข็ง ขนาด 0.90x2.00 ม.</t>
  </si>
  <si>
    <t xml:space="preserve"> - ประตูบานทึบไม้เนื้อแข็ง ขนาด 1.00x2.00 ม.</t>
  </si>
  <si>
    <t xml:space="preserve"> - วงกบไม้สัก ขนาด 2"x4"</t>
  </si>
  <si>
    <t>โช๊คอัพประตู (แบบเปิดทางเดียว)</t>
  </si>
  <si>
    <t xml:space="preserve"> - โช๊คอัพประตูชนิดแขวนธรรมดา</t>
  </si>
  <si>
    <t>วงกบประตู-หน้าต่างอลูมิเนียม</t>
  </si>
  <si>
    <t>ยาวเส้นละ 6.40 เมตร</t>
  </si>
  <si>
    <t>ตร.ฟ.</t>
  </si>
  <si>
    <t>โถส้วมนั่งยอง</t>
  </si>
  <si>
    <t>ที่</t>
  </si>
  <si>
    <t>โถส้วมนั่งราบ</t>
  </si>
  <si>
    <t>โถปัสสาวะชาย</t>
  </si>
  <si>
    <t xml:space="preserve"> - แผงกั้นที่ปัสสาวะชาย</t>
  </si>
  <si>
    <t>อ่างล้างภาชนะ อ่างอเนกประสงค์ พร้อมอุปกรณ์ (พร้อมสะดืออ่าง และท่อน้ำทิ้ง)</t>
  </si>
  <si>
    <t xml:space="preserve"> - ซิงค์สแตนเลสล้างจานหลุมเดียวมีที่วางจานฝังเคาน์เตอร์</t>
  </si>
  <si>
    <t xml:space="preserve"> - ซิงค์สแตนเลสล้างจานสองหลุม มีที่วางจานสองหลุม มีที่วางจานฝังเคาน์เตอร์</t>
  </si>
  <si>
    <t xml:space="preserve"> - ซิงค์ล้างจานแบบตั้งพื้น หลุมเดียว มีที่ค่ำจาน</t>
  </si>
  <si>
    <t xml:space="preserve"> - ซิงค์ล้างจานแบบตั้งพื้นหลุมเดียว</t>
  </si>
  <si>
    <t xml:space="preserve"> - อ่างอเนกประสงค์เซรามิคพร้อมอุปกรณ์</t>
  </si>
  <si>
    <t xml:space="preserve">         รวมก๊อกน้ำแบบโค้งตัวซี</t>
  </si>
  <si>
    <t xml:space="preserve">         แบบส่าย ซ้าย-ขวา ได้</t>
  </si>
  <si>
    <t>อุปกรณ์เบ็ดเตล็ด</t>
  </si>
  <si>
    <t>ที</t>
  </si>
  <si>
    <t xml:space="preserve"> - กระจกเงากรอบพลาสติก ปรับมุมขึ้นลงได้ 50x34 ซม.</t>
  </si>
  <si>
    <t xml:space="preserve"> - กระจกเงาแบบติดผนัง ขนาด 35x45 ซม.เจียร์ปรี</t>
  </si>
  <si>
    <t xml:space="preserve"> - กระจกเงาแบบติดผนัง ขนาด 60x45 ซม.เจียร์ปรี</t>
  </si>
  <si>
    <t>มากกว่า 5,000</t>
  </si>
  <si>
    <t>น้อยกว่า 5,000</t>
  </si>
  <si>
    <t xml:space="preserve"> มากกว่า5000 ตร.ม.</t>
  </si>
  <si>
    <t>น้อยกว่า 5,000 ตร.ม.</t>
  </si>
  <si>
    <t xml:space="preserve"> - ค่าแรงขูดล้างสีผนังเดิม</t>
  </si>
  <si>
    <t>ตร.ม</t>
  </si>
  <si>
    <t xml:space="preserve"> - ผนังก่อคอนกรีตบล๊อค หนา 7 ซม.  </t>
  </si>
  <si>
    <t>จำนวน 50-100 ต้น</t>
  </si>
  <si>
    <t>จำนวน 25-50ต้น</t>
  </si>
  <si>
    <t>ค่าแรง</t>
  </si>
  <si>
    <t>บาท/ม.</t>
  </si>
  <si>
    <t>งานรื้อถอน</t>
  </si>
  <si>
    <t xml:space="preserve"> - รื้อถอนโครงสร้าง คสล.</t>
  </si>
  <si>
    <t>รื้อกอง</t>
  </si>
  <si>
    <t>รื้อขนไป</t>
  </si>
  <si>
    <t xml:space="preserve"> - งานรื้อถอนฝ้ายิปซั่มฉาบเรียบ (วัสดุแผ่นพร้อมโครงคร่าวเหล็กชุบสังกะสี)</t>
  </si>
  <si>
    <t xml:space="preserve"> - งานรื้อถอนฝ้าโครงคร่าว ที-บาร์ (วัสดุแผ่นพร้อมโครงคร่าว)</t>
  </si>
  <si>
    <t xml:space="preserve"> - งานรื้อถอนพื้นไม้ พร้อมตงไม้และคาน</t>
  </si>
  <si>
    <t xml:space="preserve"> - งานรื้อถอนบันไดไม้พร้อมราวลูกกรง</t>
  </si>
  <si>
    <t xml:space="preserve"> - งานรื้อถอนราวลูกกรงบันไดหรือระเบียง</t>
  </si>
  <si>
    <t xml:space="preserve"> - งานรื้อถอนชุดประตูอลูมิเนียมพร้อมกระจก</t>
  </si>
  <si>
    <t xml:space="preserve"> - งานรื้อถอนชุดประตูเหล็กกันไฟพร้อมวงกบ</t>
  </si>
  <si>
    <t xml:space="preserve"> - งานรื้อถอนชุดประตูเหล็กม้วนพร้อมกล่องเก็บ</t>
  </si>
  <si>
    <t xml:space="preserve"> - งานรื้อถอนหน้าต่างอลูมิเนียมพร้อมกระจก</t>
  </si>
  <si>
    <t xml:space="preserve"> - งานรื้อถอนรางระบายน้ำ คสล.</t>
  </si>
  <si>
    <t xml:space="preserve"> - งานรื้อถอนรางระบายน้ำก่ออิฐฉาบปูน</t>
  </si>
  <si>
    <t>บ่อ</t>
  </si>
  <si>
    <t xml:space="preserve"> - ตู้เก็บของ,ตู้เสื้อผ้า (สูงชนฝ้า)</t>
  </si>
  <si>
    <t xml:space="preserve"> - เคาน์เตอร์,ตู้เก็บของ (ตู้เตี้ย,ตู้ลอย)</t>
  </si>
  <si>
    <t>ค่าวัสดุ+ค่าแรง</t>
  </si>
  <si>
    <t>ราคา</t>
  </si>
  <si>
    <t xml:space="preserve"> มากกว่า 80 ตร.ม.</t>
  </si>
  <si>
    <t>น้อยกว่า 80 ตร.ม.</t>
  </si>
  <si>
    <t>งานฝ้าเพดาน</t>
  </si>
  <si>
    <t>สีน้ำอะคริลิค 100% (ACRYLIC)</t>
  </si>
  <si>
    <t>เส้น</t>
  </si>
  <si>
    <t>ม.</t>
  </si>
  <si>
    <t>จมูกบันได</t>
  </si>
  <si>
    <t xml:space="preserve"> - รื้อจมูกบันไดของเดิมออก</t>
  </si>
  <si>
    <t xml:space="preserve"> - โครงคร่าวไม้เนื้อแข็ง</t>
  </si>
  <si>
    <t xml:space="preserve"> - โครงคร่าวเหล็กชุบสังกะสี</t>
  </si>
  <si>
    <t xml:space="preserve"> - โครงคร่าวเหล็กชุบสังกะสี ที-บาร์</t>
  </si>
  <si>
    <t>คอนกรีตโครงสร้าง ประเภท 1 (ผสมเอง)</t>
  </si>
  <si>
    <t>รองก้นหลุม</t>
  </si>
  <si>
    <t>ทางเท้า ทางระบายน้ำบ่อพัก ถนนภายในบริเวณ</t>
  </si>
  <si>
    <t>โครงสร้างและส่วนประกอบอาคารชั้นเดียว</t>
  </si>
  <si>
    <t>โครงสร้างและส่วนประกอบอาคารหลายชั้น</t>
  </si>
  <si>
    <t>คอนกรีตหยาบ 1:3:5</t>
  </si>
  <si>
    <t>-เหล็กตะแกรง wire mesh ขนาด ศก. 6 มม. @ 0.25x0.25 ม.#</t>
  </si>
  <si>
    <t>ตะแกรงเหล็ก</t>
  </si>
  <si>
    <t>เทียบเท่า #RB9@0.25</t>
  </si>
  <si>
    <t xml:space="preserve"> - Self Leveling หนาไม่เกิน 5 มม.</t>
  </si>
  <si>
    <t>ระบบบำบัดน้ำเสียรวมแบบเกรอะและกรอง ไม่มีระบบอัดอากาศ</t>
  </si>
  <si>
    <t xml:space="preserve"> - ถังบำบัดน้ำเสีย ไม่มีระบบอัดอากาศ ขนาด 1,000 ลิตร</t>
  </si>
  <si>
    <t xml:space="preserve"> - ถังบำบัดน้ำเสีย ไม่มีระบบอัดอากาศ ขนาด 1,200 ลิตร</t>
  </si>
  <si>
    <t xml:space="preserve"> - ถังบำบัดน้ำเสีย ไม่มีระบบอัดอากาศ ขนาด 1,600 ลิตร</t>
  </si>
  <si>
    <t xml:space="preserve"> - ถังบำบัดน้ำเสีย ไม่มีระบบอัดอากาศ ขนาด 2,000 ลิตร</t>
  </si>
  <si>
    <t xml:space="preserve"> - ถังบำบัดน้ำเสีย ไม่มีระบบอัดอากาศ ขนาด 2,500 ลิตร</t>
  </si>
  <si>
    <t xml:space="preserve"> - ถังบำบัดน้ำเสีย ไม่มีระบบอัดอากาศ ขนาด 3,000 ลิตร</t>
  </si>
  <si>
    <t xml:space="preserve"> - ถังบำบัดน้ำเสีย ไม่มีระบบอัดอากาศ ขนาด 4,000 ลิตร</t>
  </si>
  <si>
    <t xml:space="preserve"> - ถังบำบัดน้ำเสีย ไม่มีระบบอัดอากาศ ขนาด 5,000 ลิตร</t>
  </si>
  <si>
    <t xml:space="preserve"> - ถังบำบัดน้ำเสีย ไม่มีระบบอัดอากาศ ขนาด 6,000 ลิตร</t>
  </si>
  <si>
    <t xml:space="preserve"> - ถังเก็บน้ำไฟเบอร์กลาส วางบนดิน ขนาดความจุ 1,000 ลิตร</t>
  </si>
  <si>
    <t>ถังเก็บน้ำไฟเบอร์กลาส วางบนดิน พร้อมอุปกรณ์</t>
  </si>
  <si>
    <t xml:space="preserve"> - ถังเก็บน้ำไฟเบอร์กลาส วางบนดิน ขนาดความจุ 500 ลิตร</t>
  </si>
  <si>
    <t xml:space="preserve"> - ถังเก็บน้ำไฟเบอร์กลาส วางบนดิน ขนาดความจุ 1,500 ลิตร</t>
  </si>
  <si>
    <t xml:space="preserve"> - ถังเก็บน้ำไฟเบอร์กลาส วางบนดิน ขนาดความจุ 2,000 ลิตร</t>
  </si>
  <si>
    <t xml:space="preserve"> - ถังเก็บน้ำไฟเบอร์กลาส วางบนดิน ขนาดความจุ 2,500 ลิตร</t>
  </si>
  <si>
    <t xml:space="preserve"> - ถังเก็บน้ำไฟเบอร์กลาส วางบนดิน ขนาดความจุ 3,000 ลิตร</t>
  </si>
  <si>
    <t>ถัง</t>
  </si>
  <si>
    <t>ติดใต้ เหล็กรีดลอน</t>
  </si>
  <si>
    <r>
      <t xml:space="preserve"> * </t>
    </r>
    <r>
      <rPr>
        <sz val="14"/>
        <color rgb="FFFF0000"/>
        <rFont val="TH SarabunPSK"/>
        <family val="2"/>
      </rPr>
      <t xml:space="preserve">หมายเหตุ   </t>
    </r>
    <r>
      <rPr>
        <sz val="14"/>
        <rFont val="TH SarabunPSK"/>
        <family val="2"/>
      </rPr>
      <t>เปลี่ยนเฉพาะแผ่น</t>
    </r>
  </si>
  <si>
    <t xml:space="preserve"> - เชิงชาย+ทับเชิงชายไม้เนื้อแข็ง ขนาด 1x8 + 1x6 ไสลบมุม</t>
  </si>
  <si>
    <t xml:space="preserve"> - โครงคร่าวเหล็กชุบสังกะสี ฉาบเรียบ</t>
  </si>
  <si>
    <t xml:space="preserve">    - ติดตั้งกุญแจลูกบิดหัวกลมใหญ่ ทำจากสแตนเลสขึ้นรูปชิ้นเดียว ระบบลูกปืน 6 ร่องพิน</t>
  </si>
  <si>
    <t xml:space="preserve">    - ติดตั้งตาแมวสีโครเมี่ยมเงา</t>
  </si>
  <si>
    <t xml:space="preserve">    - ติดตั้งกลอนโซ่โครเมี่ยมเงา</t>
  </si>
  <si>
    <t xml:space="preserve">    - ติดตั้งกลอนสปริงสแตนเลสขนาด 6 นิ้ว</t>
  </si>
  <si>
    <t xml:space="preserve">    - ติดตั้งบานพับสแตนเลส เกรด 304 รอง 2 แหวนลูกปืน 4"x3"x2.5 มม.</t>
  </si>
  <si>
    <t xml:space="preserve">    - ติดตั้งกุญแจก้านบิด (เขาควาย) และ กุญแจเสริมความปลอดภัย (ลิ้นตาย) มือจับก้านบินทำจากสแตนเลสขึ้นรูปชิ้นเดียว ระบบลูกปืน 6 ร่องพิน</t>
  </si>
  <si>
    <t>ไม่รวมอุปกรณ์ประกอบ</t>
  </si>
  <si>
    <t>ประตูบานทึบไม้สัก กรอบบาน 1 1/4"x4" ลูกฟัก หนา 1/2" (เฉพาะบาน)</t>
  </si>
  <si>
    <t xml:space="preserve"> - ก่ออิฐมอญครึ่งแผ่นฉาบปูนเรียบผนัง 2 ด้าน</t>
  </si>
  <si>
    <t xml:space="preserve"> - ผนังก่ออิฐมอญ ครึ่งแผ่น   (ไม่ฉาบ)</t>
  </si>
  <si>
    <t xml:space="preserve"> - ผนังก่ออิฐมอญ เต็มแผ่น     (ไม่ฉาบ)</t>
  </si>
  <si>
    <t xml:space="preserve"> - ก่ออิฐมอญครึ่งแผ่นฉาบปูนเรียบผนัง 1 ด้าน</t>
  </si>
  <si>
    <t xml:space="preserve"> - อ่างล้างหน้า (พร้อมสะดืออ่าง,สายถักน้ำดี,ท่อน้ำทิ้ง)แบบมีขาตั้งพื้น</t>
  </si>
  <si>
    <t xml:space="preserve"> - อ่างล้างหน้า (พร้อมสะดืออ่าง,สายถักน้ำดี,ท่อน้ำทิ้ง)แบบแขวนผนัง</t>
  </si>
  <si>
    <t xml:space="preserve"> - มุ้งลวดหน้าต่างบานสไลด์</t>
  </si>
  <si>
    <t xml:space="preserve"> - เหล็กดัดลายอิตาลีหน้าต่างไม่รวมมุ้งลวด</t>
  </si>
  <si>
    <t xml:space="preserve"> - เหล็กดัดลายธรรมดาไม่รวมมุ้งลวด</t>
  </si>
  <si>
    <t xml:space="preserve"> - เหล็กดัดลวดลายสวยงามไม่รวมมุ้งลวด</t>
  </si>
  <si>
    <t xml:space="preserve"> - มุ้งลวดพร้อมเหล็กดัดประตูเปิดในบ้าน สูง 2 เมตร กว้าง 80 ซม.</t>
  </si>
  <si>
    <t xml:space="preserve"> - มุ้งลวดพร้อมเหล็กดัดประตูเปิดในบ้านบานสไลด์ สูง 2 เมตร กว้าง 80 ซม.</t>
  </si>
  <si>
    <t>มุ้งลวดและเหล็กดัดรูปต่างๆ ขนาด สูง 1.10 เมตร กว้าง 60 ซม.</t>
  </si>
  <si>
    <t xml:space="preserve"> - มุ้งลวดหน้าต่างธรรมดา</t>
  </si>
  <si>
    <t xml:space="preserve"> - มุ้งลวดหน้าต่างสีชา</t>
  </si>
  <si>
    <t xml:space="preserve"> - รื้อระบบกันซึมของเดิมออกพร้อมทำความสะอาด</t>
  </si>
  <si>
    <t>(ค่าของ+ค่าแรง)</t>
  </si>
  <si>
    <t xml:space="preserve"> - ปรับแต่งพื้นผิวปูนที่ผสมน้ำยาประสานคอนกรีต หนา 1-2 ซม.</t>
  </si>
  <si>
    <t>งานรื้อระบบกันซึมของเดิม</t>
  </si>
  <si>
    <t>งานปรับระดับพื้นเดิม</t>
  </si>
  <si>
    <t>งานระบบกันซึม กันสาด ครีบ ค.ส.ล.</t>
  </si>
  <si>
    <t xml:space="preserve"> - บานประตู UPVC.บานเรียบ สีขาว ขนาด 0.70x2.00 ม.</t>
  </si>
  <si>
    <t xml:space="preserve"> - บานประตู UPVC.บานเรียบ สีขาว ขนาด 0.80x2.00 ม.</t>
  </si>
  <si>
    <t xml:space="preserve"> - บานประตู WPC.บานเรียบ ลายไม้สีสัก ขนาด 0.80x2.00 ม.</t>
  </si>
  <si>
    <t xml:space="preserve"> - วงกบมีบัวประตู WPC.ลายไม้สีสัก ขนาด 0.70x2.00 ม.</t>
  </si>
  <si>
    <t xml:space="preserve"> - วงกบมีบัวประตู WPC.ลายไม้สีสัก ขนาด 0.80x2.00 ม.</t>
  </si>
  <si>
    <t xml:space="preserve"> - วงกบประตู UPVC. สีโอ๊ค ขนาด 0.70x2.00 ม.</t>
  </si>
  <si>
    <t xml:space="preserve"> - วงกบประตู UPVC. สีโอ๊ค ขนาด 0.80x2.00 ม.</t>
  </si>
  <si>
    <t xml:space="preserve"> - บานประตู WPC.เกร็ดระบายอากาศด้านล่าง ลายไม้สีสัก ขนาด 0.70x2.00 ม.</t>
  </si>
  <si>
    <t xml:space="preserve"> - บานประตู WPC.เกร็ดระบายอากาศด้านล่าง ลายไม้สีสัก ขนาด 0.80x2.00 ม.</t>
  </si>
  <si>
    <t xml:space="preserve"> - อ่างล้างหน้า (พร้อมสะดืออ่าง,สายถักน้ำดี,ท่อน้ำทิ้ง)แบบครึ่งเคาน์เตอร์</t>
  </si>
  <si>
    <t>อ่างล้างหน้า (พร้อมสะดืออ่าง,สายถักน้ำดี,ท่อน้ำทิ้ง) ไม่รวมก๊อกน้ำ</t>
  </si>
  <si>
    <t xml:space="preserve"> - สีอะคริลิค 100% ด้าน (ฝ้าเพดานภายใน)</t>
  </si>
  <si>
    <t>สีเคลือบเงา (สีน้ำมัน)</t>
  </si>
  <si>
    <t>ค่าแรงขูดล้างสี (กรณีสกปรกมาก)</t>
  </si>
  <si>
    <t>ขัดเคลือบ Wax ผิวพื้นหินขัด</t>
  </si>
  <si>
    <t xml:space="preserve"> - ขัดเคลือบพื้นหินขัดด้วย Wax</t>
  </si>
  <si>
    <t>ไม่รวมค่าขัดทำความสะอาด</t>
  </si>
  <si>
    <t xml:space="preserve"> - ค่าขัดทำความสะอาดพื้นหินขัดด้วยเครื่อง</t>
  </si>
  <si>
    <t xml:space="preserve"> - ทำความสะอาดพื้นที่ยาแนวขอบวงกบ ประตู-หน้าต่าง (โดยรอบอาคาร)</t>
  </si>
  <si>
    <t xml:space="preserve"> - ยาแนวขอบวงกบ ประตู-หน้าต่าง (ด้านนอก+ด้านใน) ด้วยโมดิฟายซิลิโคน</t>
  </si>
  <si>
    <t>งานระบบกันซึม ยาแนวรอยต่อ วงกบประตูหน้าต่างด้วย Modify Silicone</t>
  </si>
  <si>
    <t>วงกบและประตู UPVC (ไม่รวมอุปกรณ์ประกอบ)</t>
  </si>
  <si>
    <t xml:space="preserve"> - รื้อวัสดุมุง ของเดิมออก</t>
  </si>
  <si>
    <t xml:space="preserve"> - ขึงต่าข่ายกรองแสงสีเขียว 85%</t>
  </si>
  <si>
    <t>หลังคาตะข่ายกรองแสงสีเขียว</t>
  </si>
  <si>
    <t>ประมาณ 2kg/m</t>
  </si>
  <si>
    <t xml:space="preserve"> - Turnbuckles(eye and hook)ขนาด 8 มม.(1อัน/เส้น)</t>
  </si>
  <si>
    <t xml:space="preserve"> - ปลอกอลูมิเนียมหนา3มม.สำหรับยึดสลิง(2อัน/1จุด)</t>
  </si>
  <si>
    <t xml:space="preserve"> - ลวดเคลือบอลูมิเนียม เบอร์ 18 (ยึดแผ่นกรองแสงติดโครงเหล็ก)</t>
  </si>
  <si>
    <t xml:space="preserve"> - ลวดสลิงไส้เหล็ก ขนาด 7x19  3มม. (ขึงใต้แผ่น)</t>
  </si>
  <si>
    <t>จำนวนน้อยกว่า 100 ต้น</t>
  </si>
  <si>
    <t xml:space="preserve"> - พ่นน้ำยาเคลือบกันตะไคร่ (กระเบื้องเคนไซน์, หินธรรมชาติ, ทรายล้าง)</t>
  </si>
  <si>
    <t>ไม่รวมก๊อกน้ำ</t>
  </si>
  <si>
    <t xml:space="preserve"> - ตะแกรงกรองผงทองเหลืองชุบโครเมี่ยมมีลูกถ้วยดักกลิ่นหน้าแปลนสแตนเลส Ø 3"</t>
  </si>
  <si>
    <t xml:space="preserve"> -เดินท่อน้ำดี  P.V.C  Ø 1/2"  - Ø 1"</t>
  </si>
  <si>
    <t xml:space="preserve"> -เดินท่อโสโครก (โถปัสสาวะ,อ่างล้างหน้า) น้ำทิ้ง  P.V.C  Ø 1 1/2" - Ø 2 1/2"</t>
  </si>
  <si>
    <t xml:space="preserve"> -เดินท่อโสโครก (รูน้ำทิ้ง)</t>
  </si>
  <si>
    <t xml:space="preserve"> -เดินท่อระบายอากาศ  P.V.C  Ø  2</t>
  </si>
  <si>
    <t xml:space="preserve"> -เดินท่อน้ำโสโครก (โถส้วม) P.V.C  Ø 4"</t>
  </si>
  <si>
    <t>ค่าแรงเดินท่อระบบประปา</t>
  </si>
  <si>
    <t xml:space="preserve"> - ค่าแรงเดินท่อ คิด 30% ของราคาวัสดุ (ราคาท่อ)</t>
  </si>
  <si>
    <t>ค่าอุปกรณ์ประกอบยึดท่อระบบประปา</t>
  </si>
  <si>
    <t xml:space="preserve"> - ค่าอุปกรณ์ประกอบยึดท่อ คิด 10% ของราคาวัสดุและค่าแรง</t>
  </si>
  <si>
    <t>ค่าดัดเหล็ก</t>
  </si>
  <si>
    <t xml:space="preserve"> - ค่าดัดท่อเหล็กกลมผิวดำ ขนาด Ø 3" หนา 3.2 มม.</t>
  </si>
  <si>
    <t xml:space="preserve"> - ค่าดัดท่อเหล็กกลมผิวดำ ขนาด Ø 4" หนา 4.0 มม.</t>
  </si>
  <si>
    <t xml:space="preserve"> - ค่าดัดท่อเหล็กกลมผิวดำ ขนาด Ø 5"</t>
  </si>
  <si>
    <t xml:space="preserve"> - ค่าดัดท่อเหล็กกลมผิวดำ ขนาด Ø 6" </t>
  </si>
  <si>
    <t xml:space="preserve"> - อ่างล้างหน้า (พร้อมสะดืออ่าง,สายถักน้ำดี,ท่อน้ำทิ้ง)แบบวางลอยบนเคาน์เตอร์</t>
  </si>
  <si>
    <t>ประตูบานทึบไม้เนื้อแข็ง กรอบบาน 1 1/4"x4" ลูกฟัก หนา 1/2" (เฉพาะบาน)</t>
  </si>
  <si>
    <t>หลังคาเหล็กรีดลอนขึ้นรูป (METAL SHEET)</t>
  </si>
  <si>
    <t>7.1.1</t>
  </si>
  <si>
    <t>7.1.2</t>
  </si>
  <si>
    <t>7.1.3</t>
  </si>
  <si>
    <t>แผ่นปิดครอบมุม ความหนาไม่น้อยกว่า 0.50 มม. ชนิดเคลือบสี</t>
  </si>
  <si>
    <t>7.1.4</t>
  </si>
  <si>
    <t>(ยาว &gt; 25 ม.)</t>
  </si>
  <si>
    <t>(ยาว &lt; 25 ม.)</t>
  </si>
  <si>
    <t>(ต้องการเก็บเสียงและลดความร้อน และไม่มีฝ้าเพดาน)</t>
  </si>
  <si>
    <t>กระเบื้องซีเมนต์เส้นใยแผ่นลอน มอก.1407-2540 (กระเบื้องลอนคู่)</t>
  </si>
  <si>
    <t>7.2.1</t>
  </si>
  <si>
    <t>7.2.2</t>
  </si>
  <si>
    <t>7.2.3</t>
  </si>
  <si>
    <t>7.2.4</t>
  </si>
  <si>
    <t xml:space="preserve"> กระเบื้องลอนคู่ ขนาด 0.50x1.20 ม.หนา 5 มม. ชนิดไม่เคลือบสี</t>
  </si>
  <si>
    <t xml:space="preserve"> กระเบื้องลอนคู่ ขนาด 0.50x1.50 ม.หนา 5 มม. ชนิดเคลือบสี</t>
  </si>
  <si>
    <t xml:space="preserve"> หลังคาเหล็กรีดลอนชนิดเคลือบสี ความสูงลอนไม่น้อยกว่า 60 มม. มีความแข็งแรง ณ จุดคลาก (Yield Strength) ไม่น้อยกว่า 300 MPa ติดตั้งโดยใช้ระบบ STANDING SEAM</t>
  </si>
  <si>
    <t xml:space="preserve"> หลังคาเหล็กรีดลอนชนิดเคลือบสี ความสูงลอนไม่น้อยกว่า 25 มม.ชนิดเคลือบสี มีความแข็งแรง ณ จุดคลาก (Yield Strength) ไม่น้อยกว่า 550 MPa ติดตั้งโดยใช้ระบบสกรู (Bolt)</t>
  </si>
  <si>
    <t xml:space="preserve"> - รางน้ำสังกะสีตะเฆ่รางสำเร็จรูป</t>
  </si>
  <si>
    <t xml:space="preserve"> - แผ่นเสริมรอยต่อกันรั่ว</t>
  </si>
  <si>
    <t>อุปกรณ์ประกอบกระเบื้องซีเมนต์เส้นใยแผ่นลอน</t>
  </si>
  <si>
    <t>อุปกรณ์ยึดกระเบื้องซีเมนต์เส้นใยแผ่นลอน</t>
  </si>
  <si>
    <t xml:space="preserve"> - ตะปูเกลียวยึดแป กล่องละ 500 ตัว</t>
  </si>
  <si>
    <t xml:space="preserve"> - ครอบสันโค้งกระเบื้องลอนคู่ ชนิดไม่เคลือบสี</t>
  </si>
  <si>
    <t xml:space="preserve"> - ครอบสันโค้งกระเบื้องลอนคู่ ชนิดเคลือบสี</t>
  </si>
  <si>
    <t xml:space="preserve"> - ครอบตะเฆ่กระเบื้องลอนคู่ ชนิดไม่เคลือบสี</t>
  </si>
  <si>
    <t xml:space="preserve"> - ครอบตะเฆ่กระเบื้องลอนคู่ ชนิดเคลือบสี</t>
  </si>
  <si>
    <t xml:space="preserve"> - ครอบเพิงแหงนกระเบื้องลอนคู่ ชนิดเคลือบสี</t>
  </si>
  <si>
    <t xml:space="preserve"> - ครอบเพิงแหงนกระเบื้องลอนคู่ ชนิดไม่เคลือบสี</t>
  </si>
  <si>
    <t xml:space="preserve"> - ชนฝากระเบื้องลอนคู่ ชนิดไม่เคลือบสี</t>
  </si>
  <si>
    <t xml:space="preserve"> - ชนฝากระเบื้องลอนคู่ ชนิดเคลือบสี</t>
  </si>
  <si>
    <t xml:space="preserve"> - ขอยึดกระเบื้องลอนคู่ ยาว 8-10"</t>
  </si>
  <si>
    <t xml:space="preserve"> - ขอยึดกระเบื้องลอนคู่เคลือบสี ยาว 8-10"</t>
  </si>
  <si>
    <t xml:space="preserve"> - ตะปูเกลียวยึดครอบกระเบื้องลอนคู่</t>
  </si>
  <si>
    <t xml:space="preserve"> - ตะปูเกลียวยึดกระเบื้องลอนคู่ยาว 4"</t>
  </si>
  <si>
    <t xml:space="preserve">กระเบื้องคอนกรีต มอก.535-2540 </t>
  </si>
  <si>
    <t>7.3.1</t>
  </si>
  <si>
    <t>7.3.2</t>
  </si>
  <si>
    <t>7.3.3</t>
  </si>
  <si>
    <t>7.3.4</t>
  </si>
  <si>
    <t>(สีแดง-เทา)</t>
  </si>
  <si>
    <t>(สีอื่นๆ)</t>
  </si>
  <si>
    <t xml:space="preserve"> กระเบื้องคอนกรีต แบบลอน สีพิเศษ</t>
  </si>
  <si>
    <t xml:space="preserve"> กระเบื้องคอนกรีต แบบลอน สีมาตรฐาน</t>
  </si>
  <si>
    <t xml:space="preserve"> กระเบื้องคอนกรีต แบบเรียบ สีมาตรฐาน</t>
  </si>
  <si>
    <t xml:space="preserve"> กระเบื้องคอนกรีต แบบเรียบ สีพิเศษ</t>
  </si>
  <si>
    <t xml:space="preserve"> - ครอบสันโค้งกระเบื้องคอนกรีต</t>
  </si>
  <si>
    <t>อุปกรณ์ประกอบกระเบื้องคอนกรีต</t>
  </si>
  <si>
    <t>อุปกรณ์ยึดกระเบื้องคอนกรีต</t>
  </si>
  <si>
    <t xml:space="preserve"> - ครอบข้างกระเบื้องคอนกรีต</t>
  </si>
  <si>
    <t xml:space="preserve"> - ครอบข้างปิดชายคากระเบื้องคอนกรีต</t>
  </si>
  <si>
    <t xml:space="preserve"> - ครอบข้างปิดจั่วกระเบื้องคอนกรีต</t>
  </si>
  <si>
    <t xml:space="preserve"> - ครอบโค้งหางมนกระเบื้องคอนกรีต</t>
  </si>
  <si>
    <t xml:space="preserve"> - ครอบโค้ง 2 ทางกระเบื้องคอนกรีต</t>
  </si>
  <si>
    <t xml:space="preserve"> - ครอบโค้ง 3 ทางกระเบื้องคอนกรีต</t>
  </si>
  <si>
    <t xml:space="preserve"> - ครอบโค้ง 4 ทางกระเบื้องคอนกรีต</t>
  </si>
  <si>
    <t xml:space="preserve"> - ปูนปั้นครอบหลังคาตะเฆ่สัน กระเบื้องคอนกรีต</t>
  </si>
  <si>
    <t xml:space="preserve"> - ขอยึดกระเบื้องคอนกรีต</t>
  </si>
  <si>
    <t xml:space="preserve"> - ขอยึดเชิงชายกระเบื้องคอนกรีต</t>
  </si>
  <si>
    <t xml:space="preserve"> - ตะปูเกลียวยึดกระเบื้องคอนกรีต  2.25"</t>
  </si>
  <si>
    <t xml:space="preserve"> - ตะปูเกลียวยึดกระเบื้องคอนกรีต ปลายสว่าน 2.5"</t>
  </si>
  <si>
    <t xml:space="preserve"> - ตะปูเกลียวยึดกระเบื้องคอนกรีต ปลายสว่าน 4"</t>
  </si>
  <si>
    <t>ค่าติดตั้งหลังคา กระเบื้องซีเมนต์เส้นใยแผ่นลอน</t>
  </si>
  <si>
    <t>ค่าติดตั้งหลังคา กระเบื้องคอนกรีต</t>
  </si>
  <si>
    <t xml:space="preserve"> - ทรงจั่ว, ทรงไทย, ปั้นหยา, และทรงเพิงแหงน</t>
  </si>
  <si>
    <t xml:space="preserve"> - ครอบข้าง, ครอบชนผนัง</t>
  </si>
  <si>
    <t xml:space="preserve"> - ครอบสันโค้ง ตะเฆ่สัน (รวมค่าแรงปูนทราย, ทาสี)</t>
  </si>
  <si>
    <t xml:space="preserve"> - ตัดกระเบื้องตะเฆ่รางหรือครอบชนผนัง</t>
  </si>
  <si>
    <t>หลังคาโปร่งแสง</t>
  </si>
  <si>
    <t>7.4.1</t>
  </si>
  <si>
    <t xml:space="preserve"> โดมอะคริลิกโปร่งแสงสำเร็จรูปทรงพีรามิดหรือทรงครึ่งวงกลม</t>
  </si>
  <si>
    <t xml:space="preserve"> แผ่นหลังคาไฟเบอร์กลาสโปร่งแสง ขนาดและรูปลอนเดียวกับแผ่นหลังคาเหล็กรีดลอน (SKY -LIGHT) หนาไม่น้อยกว่า 1.5 มม.</t>
  </si>
  <si>
    <t>7.4.2</t>
  </si>
  <si>
    <t>7.4.3</t>
  </si>
  <si>
    <t xml:space="preserve"> แผ่นหลังคาโปร่งแสงลอนคู่ ขนาด 0.50x1.20 ม.</t>
  </si>
  <si>
    <t xml:space="preserve"> แผ่นหลังคาโปร่งแสงลอนคู่ ขนาด 0.50x1.50 ม.</t>
  </si>
  <si>
    <t xml:space="preserve"> แผ่นหลังคาโปร่งแสงลอนโมเนีย ขนาด 0.33x0.42 ม.</t>
  </si>
  <si>
    <t>7.4.4</t>
  </si>
  <si>
    <t>7.4.5</t>
  </si>
  <si>
    <t>ชิ้น</t>
  </si>
  <si>
    <t xml:space="preserve"> แผ่นหลังคากระเบื้องไฟเบอร์ซีเมนต์ แผ่นเรียบ ปลายแหลมรูปทรงกระเบื้องว่าว ขนาด 60x44x0.6 ซม. สีน้ำตาลด้าน</t>
  </si>
  <si>
    <t xml:space="preserve"> แผ่นหลังคากระเบื้องไฟเบอร์ซีเมนต์ แผ่นเรียบ ปลายแหลมรูปทรงกระเบื้องว่าว ขนาด 80x60x0.6  ซม. สีน้ำตาลด้าน</t>
  </si>
  <si>
    <t>7.5.1</t>
  </si>
  <si>
    <t>7.5.2</t>
  </si>
  <si>
    <t>(11.11 แผ่น/ตร.ม.)</t>
  </si>
  <si>
    <t>(6.25 แผ่น/ตร.ม.)</t>
  </si>
  <si>
    <t>หลังคากระเบื้องว่าวซีเมนต์</t>
  </si>
  <si>
    <t>7.6.1</t>
  </si>
  <si>
    <t xml:space="preserve"> แผ่นหลังคากระเบื้องว่าวซีเมนต์ ขนาดประมาณ 22x22 ซม. สีธรรมชาติ</t>
  </si>
  <si>
    <t>อุปกรณ์ประกอบกระเบื้องไฟเบอร์ซีเมนต์ แผ่นเรียบ</t>
  </si>
  <si>
    <t>อุปกรณ์ยึดกระเบื้องไฟเบอร์ซีเมนต์ แผ่นเรียบ</t>
  </si>
  <si>
    <t>ค่าติดตั้งหลังคา กระเบื้องไฟเบอร์ซีเมนต์ แผ่นเรียบ</t>
  </si>
  <si>
    <t xml:space="preserve"> - ครอบสันกระเบื้องไฟเบอร์ซีเมนต์ แผ่นเรียบ</t>
  </si>
  <si>
    <t xml:space="preserve"> - ครอบสันตะเฆ่กระเบื้องไฟเบอร์ซีเมนต์ แผ่นเรียบ</t>
  </si>
  <si>
    <t xml:space="preserve"> - ครอบข้างปิดชายคากระเบื้องไฟเบอร์ซีเมนต์ แผ่นเรียบ</t>
  </si>
  <si>
    <t xml:space="preserve"> - ครอบข้างปิดจั่วกระเบื้องไฟเบอร์ซีเมนต์ แผ่นเรียบ</t>
  </si>
  <si>
    <t xml:space="preserve"> - ครอบโค้งหางมนกระเบื้องไฟเบอร์ซีเมนต์ แผ่นเรียบ</t>
  </si>
  <si>
    <t xml:space="preserve"> - ครอบสัน 2 ทางกระเบื้องไฟเบอร์ซีเมนต์ แผ่นเรียบ</t>
  </si>
  <si>
    <t xml:space="preserve"> - ครอบโค้ง 3 ทางกระเบื้องไฟเบอร์ซีเมนต์ แผ่นเรียบ</t>
  </si>
  <si>
    <t xml:space="preserve"> - ครอบโค้ง 4 ทางกระเบื้องไฟเบอร์ซีเมนต์ แผ่นเรียบ</t>
  </si>
  <si>
    <t xml:space="preserve"> - ปูนปั้นครอบหลังคาตะเฆ่สัน กระเบื้องไฟเบอร์ซีเมนต์ แผ่นเรียบ</t>
  </si>
  <si>
    <t xml:space="preserve"> - ครอบหลังคากระเบื้องไฟเบอร์ซีเมนต์ ติดตั้งระบบแห้ง</t>
  </si>
  <si>
    <t xml:space="preserve"> - ครอบหลังคากระเบื้องคอนกรีต ติดตั้งระบบแห้ง</t>
  </si>
  <si>
    <t>หลังคากระเบื้องไฟเบอร์ซีเมนต์ แผ่นเรียบ (รูปทรงกระเบื้องว่าว)</t>
  </si>
  <si>
    <t xml:space="preserve"> -  ปิดลอนพลาสติก สำหรับหลังคาโมเนีย</t>
  </si>
  <si>
    <t>115-20</t>
  </si>
  <si>
    <t xml:space="preserve"> -  ปิดลอนพลาสติก สำหรับหลังคาลอนคู่</t>
  </si>
  <si>
    <t xml:space="preserve"> -  ทาสีเชิงชายไม้ทุกชนิด</t>
  </si>
  <si>
    <t>250-52</t>
  </si>
  <si>
    <t xml:space="preserve"> - เชิงชาย+ทับเชิงชายไม้เนื้อแข็ง ขนาด 1x6 + 1x6 ไสลบมุม</t>
  </si>
  <si>
    <t xml:space="preserve"> - เชิงชาย+ทับเชิงชายไม้เนื้อแข็ง ขนาด 1x10 + 1x6 ไสลบมุม</t>
  </si>
  <si>
    <t xml:space="preserve"> - เชิงชายไฟเบอร์ซีเมนต์สำเร็จรูป ขนาด 20 ซ.ม.</t>
  </si>
  <si>
    <t xml:space="preserve"> - เชิงชายไฟเบอร์ซีเมนต์สำเร็จรูป ขนาด 15 ซ.ม.</t>
  </si>
  <si>
    <t xml:space="preserve"> - เชิงชาย+ทับเชิงชายไฟเบอร์ซีเมนต์ ขนาด 20 ซ.ม. และ 15 ซ.ม.</t>
  </si>
  <si>
    <t>เฉพาะไม่มีทับเชิงชาย</t>
  </si>
  <si>
    <t xml:space="preserve"> -  ติดตั้งตาข่ายกันนก เป็นตาข่ายชนิดพลาสติกแข็ง ผลิตจากเม็ดพลาสติกโพลีเอทีลีนความหนาแน่นสูง HDPE (High Density Polyethylene) ขนาดช่องตาข่ายไม่เกิน 20มม.</t>
  </si>
  <si>
    <t>ตาข่ายกันนก (ต้องเพิ่มค่าสลิง อุปกรณ์ และค่าแรง)</t>
  </si>
  <si>
    <t>รางสแตนเลสและท่อรับน้ำฝนสแตนเลส</t>
  </si>
  <si>
    <t>รางรับน้ำฝนและท่อรับน้ำฝนสังกะสี</t>
  </si>
  <si>
    <t xml:space="preserve"> - ท่อรับน้ำฝนไวนิล ขนาด Ø  3"</t>
  </si>
  <si>
    <t xml:space="preserve"> - ท่อรับน้ำฝนไวนิล ขนาด Ø  4"</t>
  </si>
  <si>
    <t>ฉนวนกันความร้อนและเสียง</t>
  </si>
  <si>
    <t>8.4.1</t>
  </si>
  <si>
    <t>8.4.2</t>
  </si>
  <si>
    <t xml:space="preserve"> - ฉนวนกันความร้อน PE หนาไม่น้อยกว่า 5 มม. อลูมิเนียม ด้านเดียว</t>
  </si>
  <si>
    <t xml:space="preserve"> - แผนสะท้อนความร้อนอะลูมิเนียม ด้านเดียว</t>
  </si>
  <si>
    <t xml:space="preserve"> ฉนวนกันความร้อนและเสียง ชนิดใยแก้ว (Glass Wool)</t>
  </si>
  <si>
    <t xml:space="preserve"> ฉนวนกันความร้อนและเสียง ชนิดโฟมโพลียูเรเทน (Polyurethane Foam) หนา 25 มม.</t>
  </si>
  <si>
    <t xml:space="preserve"> ฉนวนกันความร้อนและเสียงชนิดโฟมโพลีเอทีลีน (Polethylene Foam)</t>
  </si>
  <si>
    <t>8.6.1</t>
  </si>
  <si>
    <t>8.6.2</t>
  </si>
  <si>
    <t xml:space="preserve"> - แผนสะท้อนความร้อนอะลูมิเนียม สองด้าน</t>
  </si>
  <si>
    <t>รางน้ำฝนและลูกหมุนระบายอากาศ</t>
  </si>
  <si>
    <t>รางไวนิลและท่อรับน้ำฝนไวนิล</t>
  </si>
  <si>
    <t xml:space="preserve"> - ตะเฆ่รางสแตนเลส หนา 1 มม. กว้าง 4"</t>
  </si>
  <si>
    <t xml:space="preserve"> - ตะเฆ่รางสังกะสี เบอร์ 26 กว้าง 4 นิ้ว</t>
  </si>
  <si>
    <t>พ่นบน เหล็กรีดลอน</t>
  </si>
  <si>
    <t>วางบนแป</t>
  </si>
  <si>
    <t>วางบนฝ้าเพดาน</t>
  </si>
  <si>
    <t>พ่นใต้วัสดุมุงหลังคา</t>
  </si>
  <si>
    <t xml:space="preserve"> วัสดุสะท้อนความร้อน Ceramic Coating หนาไม่น้อยกว่า 300 ไมครอน</t>
  </si>
  <si>
    <t xml:space="preserve"> - รางน้ำสแตนเลส หนา 1 มม.กว้าง 8" ลึกไม่น้อยกว่า 6"</t>
  </si>
  <si>
    <t>9.1.1</t>
  </si>
  <si>
    <t>9.1.3</t>
  </si>
  <si>
    <t>9.1.2</t>
  </si>
  <si>
    <t>9.3.1</t>
  </si>
  <si>
    <t>9.3.2</t>
  </si>
  <si>
    <t>ลูกหมุนระบายอากาศอะลูมิเนียม</t>
  </si>
  <si>
    <t xml:space="preserve"> - ลูกหมุนระบายอากาศอะลูมิเนียม ขนาด 22 นิ้ว ลอนคู่ 1.2 ม. </t>
  </si>
  <si>
    <t xml:space="preserve"> - ลูกหมุนระบายอากาศอะลูมิเนียม ขนาด 24 นิ้ว ลอนคู่ 1.2 ม. </t>
  </si>
  <si>
    <t xml:space="preserve"> - ลูกหมุนระบายอากาศอะลูมิเนียม ชนาด 22 นิ้ว เมทัลชีท 1.5 ม. </t>
  </si>
  <si>
    <t xml:space="preserve"> - ลูกหมุนระบายอากาศอะลูมิเนียม ชนาด 24 นิ้ว เมทัลชีท 1.5 ม. </t>
  </si>
  <si>
    <t>9.4.1</t>
  </si>
  <si>
    <t>9.4.2</t>
  </si>
  <si>
    <t>9.4.3</t>
  </si>
  <si>
    <t>9.4.4</t>
  </si>
  <si>
    <t xml:space="preserve"> - รางน้ำไวนิล กว้าง 6" มีแนวขอบป้องกันน้ำล้นและป้องกันน้ำฝนไหลย้อนเข้าฝ้าเพดาน</t>
  </si>
  <si>
    <t xml:space="preserve"> - รางน้ำไวนิล กว้าง 6" ไม่มีแนวขอบป้องกันน้ำล้นและป้องกันน้ำฝนไหลย้อนเข้าฝ้าเพดาน</t>
  </si>
  <si>
    <t>9.2.1</t>
  </si>
  <si>
    <t>9.2.2</t>
  </si>
  <si>
    <t xml:space="preserve"> - ฝ้าเพดานยิปซัมบอร์ด ชนิดธรรมดา หนา 9 มม. โครงคร่าวเหล็กชุบสังกะสีเคลือบสี ทีบาร์</t>
  </si>
  <si>
    <t>10.1.1</t>
  </si>
  <si>
    <t xml:space="preserve"> - ฝ้าเพดานยิปซัมบอร์ด ชนิดมีฟอยล์ หนา 9 มม. โครงคร่าวเหล็กชุบสังกะสีเคลือบสี ทีบาร์</t>
  </si>
  <si>
    <t>10.1.2</t>
  </si>
  <si>
    <t>10.1.3</t>
  </si>
  <si>
    <t xml:space="preserve"> - ฝ้าเพดานยิปซัมบอร์ด ชนิดทนความชื้น หนา 9 มม. คร่าวเหล็กชุบสังกะสีเคลือบสี ทีบาร์</t>
  </si>
  <si>
    <t xml:space="preserve"> ฝ้ายิปซั่มฉาบรอยต่อเรียบ</t>
  </si>
  <si>
    <t>แผ่นยิปซั่มบอร์ด มอก. 219-2552</t>
  </si>
  <si>
    <t xml:space="preserve"> - ฝ้าเพดานยิปซัมบอร์ด ชนิดธรรมดา หนา 9 มม. โครงคร่าวโลหะชุบสังกะสี</t>
  </si>
  <si>
    <t xml:space="preserve"> - ฝ้าเพดานยิปซัมบอร์ด ชนิดมีฟอยล์ หนา 9 มม. โครงคร่าวโลหะชุบสังกะสี</t>
  </si>
  <si>
    <t xml:space="preserve"> - ฝ้าเพดานยิปซัมบอร์ด ชนิดทนความชื้น หนา 9 มม. โครงคร่าวโลหะชุบสังกะสี</t>
  </si>
  <si>
    <t xml:space="preserve"> - ฝ้าเพดานยิปซัมบอร์ด ชนิดธรรมดา หนา 12 มม. โครงคร่าวโลหะชุบสังกะสี</t>
  </si>
  <si>
    <t xml:space="preserve"> - ฝ้าเพดานยิปซัมบอร์ด ชนิดมีฟอยล์ หนา 12 มม. โครงคร่าวโลหะชุบสังกะสี</t>
  </si>
  <si>
    <t xml:space="preserve"> - ฝ้าเพดานยิปซัมบอร์ด ชนิดทนความชื้น หนา 12 มม. โครงคร่าวโลหะชุบสังกะสี</t>
  </si>
  <si>
    <t>10.2.1</t>
  </si>
  <si>
    <t>10.2.2</t>
  </si>
  <si>
    <t>10.2.3</t>
  </si>
  <si>
    <t>10.2.4</t>
  </si>
  <si>
    <t>10.2.5</t>
  </si>
  <si>
    <t>10.2.6</t>
  </si>
  <si>
    <t xml:space="preserve"> - ฝ้าเพดานแผ่นยิปซั่มบอร์ด ชนิดธรรมดา หนา 9 มม.โครงคร่าวไม้เนื้อแข็ง</t>
  </si>
  <si>
    <t xml:space="preserve"> - ฝ้าเพดานแผ่นยิปซั่มบอร์ด ชนิดมีฟอยล์ หนา 9 มม.โครงคร่าวไม้เนื้อแข็ง</t>
  </si>
  <si>
    <t xml:space="preserve"> - ฝ้าเพดานแผ่นยิปซั่มบอร์ด ชนิดทนความชื้น หนา 9 มม.โครงคร่าวไม้เนื้อแข็ง</t>
  </si>
  <si>
    <t>ฝ้าแผ่นซีเมนต์เส้นใยแผ่นเรียบ  (ไฟเบอร์ซีเมนต์)</t>
  </si>
  <si>
    <t xml:space="preserve"> - ฝ้ากระเบื้องซีเมนต์เส้นใยแผ่นเรียบ หนา 6 มม. โครงคร่าวเหล็กชุบสังกะสีเคลือบสี ทีบาร์</t>
  </si>
  <si>
    <t xml:space="preserve">ฝ้าเพดานแผ่นยิปซั่มขอบเรียบ ที-บาร์ </t>
  </si>
  <si>
    <t xml:space="preserve"> - โครงคร่าวไม้เนื้อแข็ง ตีเว้นร่อง</t>
  </si>
  <si>
    <t>10.3.1</t>
  </si>
  <si>
    <t>10.3.2</t>
  </si>
  <si>
    <t>10.3.3</t>
  </si>
  <si>
    <t>10.3.4</t>
  </si>
  <si>
    <t xml:space="preserve"> - ฝ้าระแนงผิวเรียบหรืออัดลายไม้ หนาไม่น้อยกว่า 8 มม. กว้าง 5 ซม. โครงคร่าวเหล็กชุบสังกะสี</t>
  </si>
  <si>
    <t xml:space="preserve"> - ฝ้าระแนงผิวเรียบหรืออัดลายไม้ หนาไม่น้อยกว่า 8 มม. กว้าง 10 ซม. โครงคร่าวเหล็กชุบสังกะสี</t>
  </si>
  <si>
    <t xml:space="preserve"> - ฝ้าระแนงไม้เนื้อแข็งขนาด ½ นิ้ว x 2 นิ้ว โครงคร่าวไม้เนื้อแข็ง ตีเว้นร่อง</t>
  </si>
  <si>
    <t xml:space="preserve"> - ฝ้าระแนงไม้เนื้อแข็งขนาด 1 นิ้ว x 4 นิ้ว โครงคร่าวไม้เนื้อแข็ง ตีเข้าลิ้น</t>
  </si>
  <si>
    <t xml:space="preserve"> - มุ้งลวดอลูมิเนียมหน้ากว้าง 0.90 สีธรรมชาติ</t>
  </si>
  <si>
    <t xml:space="preserve"> - มุ้งลวดอลูมิเนียมหน้ากว้าง 1.20 สีธรรมชาติ</t>
  </si>
  <si>
    <t xml:space="preserve"> - มุ้งลวดพีวีซี </t>
  </si>
  <si>
    <t xml:space="preserve"> - ฝ้าเพดานไฟเบอร์ซีเมนต์ หนา 6 มม. โครงคร่าวไม้เนื้อแข็ง ตีเว้นร่อง</t>
  </si>
  <si>
    <t>(ปิดกันแมลง)</t>
  </si>
  <si>
    <t xml:space="preserve"> - ฉาบปูนเพดาน คสล. (สูงไม่เกิน 3.00 เมตร)</t>
  </si>
  <si>
    <t xml:space="preserve"> - ฉาบปูนเพดาน คสล. (สูงไม่เกิน 3.01-5.00 เมตร)</t>
  </si>
  <si>
    <t xml:space="preserve"> - ฝ้ากระเบื้องซีเมนต์เส้นใยแผ่นเรียบ หนา 6 มม. ตีเว้นร่อง ยาแนว HYBRID MODIFIED SEALANT โครงคร่าวเหล็กชุบสังกะสี</t>
  </si>
  <si>
    <t xml:space="preserve"> - ฝ้ากระเบื้องซีเมนต์เส้นใยแผ่นเรียบ หนาไม่น้อยกว่า 4 มม. ชนิดแผ่นระบายอากาศ ตีเว้นร่องรอยต่อ 6 มม. อุดรอยต่อด้วย MS HYBRID MODIFIED SILICONE โครงคร่าวเหล็กชุบสังกะสี</t>
  </si>
  <si>
    <t>ฝ้าเพดานแผ่นดูดซับเสียง (Acoustic Board)</t>
  </si>
  <si>
    <t xml:space="preserve"> - ฝ้าเพดานแผ่นดูดซับเสียง (Acoustic Board) ชนิดเส้นใยแร่ (AMF) ขนาดไม่น้อยกว่า 0.59x0.59 ม. หนาไม่น้อยกว่า 15 มม. โครงคร่าว ทีบาร์เหล็กเคลือบสี</t>
  </si>
  <si>
    <t xml:space="preserve"> - ฝ้าเพดานแผ่นดูดซับเสียงและฉนวนกันความร้อน ชนิดแผ่นเส้นใยไม้ผสมซีเมนต์หรือแมกนีไซต์ ขนาด 0.60x0.60 ม. หนาไม่น้อยกว่า 12 มม. ผิวหน้าธรรมชาติ โครงคร่าว ทีบาร์เหล็กเคลือบสี </t>
  </si>
  <si>
    <t xml:space="preserve"> - ฝ้าเพดานยิปซั่มบอร์ดดูดซับเสียง (Acoustic Gypsum Board) แผ่นฉลุรู ฉาบรอยต่อเรียบ หนาไม่น้อยกว่า 12.0 มม. โครงคร่าวเหล็กชุบสังกะสี </t>
  </si>
  <si>
    <t>10.4.1</t>
  </si>
  <si>
    <t>10.4.2</t>
  </si>
  <si>
    <t>10.4.3</t>
  </si>
  <si>
    <t>10.5.1</t>
  </si>
  <si>
    <t>10.5.2</t>
  </si>
  <si>
    <t>10.5.3</t>
  </si>
  <si>
    <t xml:space="preserve"> - แผ่นฝ้าเพดานยิปซั่มช่องเปิดสำเร็จรูป ชนิดทนชื้น ขนาดช่องเปิด 0.30x0.30 ม. ฉาบรอยต่อเรียบ โครงคร่าวเหล็กชุบสังกะสี </t>
  </si>
  <si>
    <t xml:space="preserve"> - แผ่นฝ้าเพดานยิปซั่มช่องเปิดสำเร็จรูป  ชนิดทนชื้น ขนาดช่องเปิด 0.45x0.45 ม. ฉาบรอยต่อเรียบ โครงคร่าวเหล็กชุบสังกะสี </t>
  </si>
  <si>
    <t xml:space="preserve"> - แผ่นฝ้าเพดานยิปซั่มช่องเปิดสำเร็จรูป  ชนิดทนชื้น ขนาดช่องเปิด 0.60x0.60 ม. ฉาบรอยต่อเรียบ โครงคร่าวเหล็กชุบสังกะสี </t>
  </si>
  <si>
    <t xml:space="preserve"> (รั้ว-กำแพง ค่าแรง 78 บาท)</t>
  </si>
  <si>
    <t xml:space="preserve"> (รั้ว-กำแพง ค่าแรง 130 บาท)</t>
  </si>
  <si>
    <t>ชนิด 2 รู</t>
  </si>
  <si>
    <t xml:space="preserve"> - ฉาบปูนเรียบโครงสร้าง คสล. ภายในอาคาร</t>
  </si>
  <si>
    <t xml:space="preserve"> - ฉาบปูนเรียบโครงสร้าง คสล. ภายนอกอาคาร</t>
  </si>
  <si>
    <t xml:space="preserve"> - ผนังก่อคอนกรีตบล๊อค 2 ชั้น เต็มหน้าเสา, คาน  </t>
  </si>
  <si>
    <t xml:space="preserve"> - ผนังก่อคอนกรีตบล๊อค 2 ชั้น เต็มหน้าเสา, คาน  โชว์แนว</t>
  </si>
  <si>
    <t xml:space="preserve"> - ผนังก่อคอนกรีตบล๊อค หนา 7 ซม.  โชว์แนว</t>
  </si>
  <si>
    <t xml:space="preserve"> - ผนังก่อคอนกรีตบล๊อค หนา 9 ซม.  </t>
  </si>
  <si>
    <t xml:space="preserve"> - ผนังก่อคอนกรีตบล๊อค หนา 9 ซม.  โชว์แนว</t>
  </si>
  <si>
    <t xml:space="preserve"> - ผนังก่อคอนกรีตบล๊อค หนา 19 ซม.  </t>
  </si>
  <si>
    <t xml:space="preserve"> - ผนังก่อคอนกรีตบล๊อค หนา 19 ซม.  โชว์แนว</t>
  </si>
  <si>
    <t xml:space="preserve"> (รั้ว-กำแพง ค่าแรง 65 บาท)</t>
  </si>
  <si>
    <t xml:space="preserve"> (รั้ว-กำแพง ค่าแรง 73 บาท)</t>
  </si>
  <si>
    <t xml:space="preserve"> (รั้ว-กำแพง ค่าแรง 91 บาท)</t>
  </si>
  <si>
    <t xml:space="preserve"> -  ผนังก่ออิฐมวลเบา ขนาด 20x60 ซม. หนา 7.5 ซม. G4</t>
  </si>
  <si>
    <t>ผนังก่ออิฐก่อสร้างสามัญ หรือ อิฐก้อนตัน มอก. 77-2545, มอก.153-2540</t>
  </si>
  <si>
    <t>ผนังก่อคอนกรีตบล๊อค มอก. 58-2533</t>
  </si>
  <si>
    <t>ผนังก่อบล๊อค (คอนกรีตมวลเบา) มอก.1505-2541, มอก.1510-2541</t>
  </si>
  <si>
    <t xml:space="preserve"> -  ผนังก่ออิฐมวลเบา ขนาด 20x60 ซม. หนา 7.5 ซม. G2</t>
  </si>
  <si>
    <t xml:space="preserve"> -  ผนังก่ออิฐมวลเบา ขนาด 20x60 ซม. หนา 10.0 ซม. G2</t>
  </si>
  <si>
    <t xml:space="preserve"> -  ผนังก่ออิฐมวลเบา ขนาด 20x60 ซม. หนา 10.0 ซม. G4</t>
  </si>
  <si>
    <t xml:space="preserve"> -  ผนังก่ออิฐมวลเบา ขนาด 20x60 ซม. หนา 12.5 ซม. G4</t>
  </si>
  <si>
    <t xml:space="preserve"> -  ผนังก่ออิฐมวลเบา ขนาด 20x60 ซม. หนา 20.0 ซม. G4</t>
  </si>
  <si>
    <t xml:space="preserve"> (รั้ว-กำแพง ค่าแรง 61 บาท)</t>
  </si>
  <si>
    <t xml:space="preserve"> (รั้ว-กำแพง ค่าแรง 75 บาท)</t>
  </si>
  <si>
    <t xml:space="preserve"> (รั้ว-กำแพง ค่าแรง 53 บาท)</t>
  </si>
  <si>
    <t xml:space="preserve"> (รั้ว-กำแพง ค่าแรง 56 บาท)</t>
  </si>
  <si>
    <t>ผนังคอนกรีตมวลเบา (WALL PANEL)</t>
  </si>
  <si>
    <t xml:space="preserve"> -  ผนังคอนกรีตมวลเบาสำเร็จรูป หนา 7.5 ซม. (WALL PANEL) พร้อมอุปกรณ์</t>
  </si>
  <si>
    <t xml:space="preserve"> - ฉาบปูนเรียบผนังภายในอาคาร (อิฐก่อสร้างสามัญ, คอนกรีตบล็อค)</t>
  </si>
  <si>
    <t xml:space="preserve"> - ฉาบปูนเรียบผนังภายนอกอาคาร (อิฐก่อสร้างสามัญ, คอนกรีตบล็อค)</t>
  </si>
  <si>
    <t xml:space="preserve"> - ฉาบปูนเรียบผนังพร้อมตีเส้น (อิฐก่อสร้างสามัญ, คอนกรีตบล็อค)</t>
  </si>
  <si>
    <t xml:space="preserve"> - ฉาบปูนเรียบผนังภายใน-ภายนอกอาคาร (คอนกรีตมวลเบา)</t>
  </si>
  <si>
    <t xml:space="preserve"> - งานรื้อถอนแผ่นมุงหลังคา (กระเบื้องคอนกรีตหรือลักษณะใกล้เคียง)</t>
  </si>
  <si>
    <t xml:space="preserve"> - งานรื้อถอนโครงหลังคาไม้ (ทุกรูปทรงของหลังคา)</t>
  </si>
  <si>
    <t xml:space="preserve"> - งานรื้อถอนแผ่นมุงหลังคาเหล็ก (ทุกรูปทรงของหลังคา)</t>
  </si>
  <si>
    <t xml:space="preserve"> - งานรื้อถอนแผ่นมุงหลังคา (ลอนคู่หรือลักษณะใกล้เคียง)</t>
  </si>
  <si>
    <t xml:space="preserve"> - งานรื้อถอนฝ้ากระเบื้องแผ่นเรียบหรือวัสดุแผ่นเรียบใกล้เคียง (วัสดุแผ่นพร้อมโครงคร่าวไม้)</t>
  </si>
  <si>
    <t xml:space="preserve"> - งานรื้อถอนผนังก่ออิฐฉาบปูนหนาครึ่งแผ่น (วัสดุก่อ/ฉาบทุกชนิด)</t>
  </si>
  <si>
    <t xml:space="preserve"> - งานรื้อถอนผนังก่ออิฐฉาบปูนหนาเต็มแผ่น  (วัสดุก่อ/ฉาบทุกชนิด)</t>
  </si>
  <si>
    <t xml:space="preserve"> - งานรื้อถอนฝาไม้ยาง/ไม้สำเร็จรูป พร้อมคร่าวฝา</t>
  </si>
  <si>
    <t xml:space="preserve"> - งานรื้อถอนฝาไม้อัดบุ2 ด้าน พร้อมโครงคร่าว (รวมถึงวัสดุแผ่นเรียบทุกชนิด)</t>
  </si>
  <si>
    <t xml:space="preserve"> - งานรื้อถอนผนังบุกระเบื้อง (ทุกชนิด/ทุกขนาด)</t>
  </si>
  <si>
    <t xml:space="preserve"> - งานรื้อถอนผนังบุหินอ่อน,หินแกรนิต (ทุกขนาด)</t>
  </si>
  <si>
    <t xml:space="preserve"> - งานรื้อถอนผนังกระจกอะลูมิเนียม/บานเปลือย</t>
  </si>
  <si>
    <t>รื้อกอง อาคารสูงไม่เกิน 3 ชั้น</t>
  </si>
  <si>
    <t>รื้อขนไป อาคารสูงไม่เกิน 3 ชั้น</t>
  </si>
  <si>
    <t>รื้อขนไป อาคารสูง 4 ชั้นขึ้นไป</t>
  </si>
  <si>
    <t xml:space="preserve"> - งานรื้อถอนพื้น คสล.วางบนดิน (หนา 10-15 ซม.)</t>
  </si>
  <si>
    <t xml:space="preserve"> - งานรื้อถอนพื้น คสล.วางบนดิน (หนา 15-20 ซม.)</t>
  </si>
  <si>
    <t xml:space="preserve"> - งานรื้อถอนพื้นสำเร็จรูปพร้อมคอนกรีตทับหน้า (ทุกชนิด ความหนารวม 10-15 ซม.)</t>
  </si>
  <si>
    <t xml:space="preserve"> - งานรื้อถอนพื้นสำเร็จรูปพร้อมคอนกรีตทับหน้า (ทุกชนิด ความหนารวม 15-20 ซม.)</t>
  </si>
  <si>
    <t xml:space="preserve"> - งานรื้อถอนพื้นปูหินอ่อน,หินแกรนิต (ทุกขนาด)</t>
  </si>
  <si>
    <t xml:space="preserve"> - งานรื้อถอนพื้นปูกระเบื้อง (ทุกชนิด/ทุกขนาด)</t>
  </si>
  <si>
    <t xml:space="preserve"> - งานรื้อถอนพื้นปูกระเบื้องยาง (ทุกชนิด/ทุกขนาด)</t>
  </si>
  <si>
    <t xml:space="preserve"> - งานรื้อถอนพื้นปูไม้ปาเก้ (ทุกชนิด/ทุกขนาด)</t>
  </si>
  <si>
    <t xml:space="preserve"> - งานรื้อถอนพื้นปูไม้สำเร็จรูป (ทุกชนิด/ทุกขนาด)</t>
  </si>
  <si>
    <t xml:space="preserve"> - งานรื้อถอนประตู 2 บาน พร้อมวงกบ (บานเปิดคู่)</t>
  </si>
  <si>
    <t xml:space="preserve"> - งานรื้อถอนประตู 1 บาน พร้อมวงกบ (บานเปิดเดี่ยว)</t>
  </si>
  <si>
    <t xml:space="preserve"> - งานรื้อถอนหน้าต่างไม้ 2 บาน พร้อมวงกบ (บานเปิดคู่)</t>
  </si>
  <si>
    <t xml:space="preserve"> - งานรื้อถอนหน้าต่างไม้ 1 บาน พร้อมวงกบ (บานเปิดเดี่ยว)</t>
  </si>
  <si>
    <t xml:space="preserve"> - งานรื้อถอนสุขภัณฑ์ (โถส้วม,อ่างล้างหน้า) ทุกขนาด/ทุกชนิด</t>
  </si>
  <si>
    <t xml:space="preserve"> - งานรื้อถอนอ่างอาบน้ำพร้อมอุปกรณ์ (ทุกขนาด/ทุกชนิด)</t>
  </si>
  <si>
    <t xml:space="preserve"> - งานรื้อถอนดวงโคมพร้อมสายไฟฟ้า (ชุดโคมหลอดฟลูออเรสเซนต์ ชนิดเดี่ยว, คู่, กล่องเหล็กพับเปลือยหรือชนิดใกล้เคียง)</t>
  </si>
  <si>
    <t xml:space="preserve"> - งานรื้อถอนดวงโคมพร้อมสายไฟฟ้า (ชุดโคมดาวไลท์ทุกขนาด)</t>
  </si>
  <si>
    <t xml:space="preserve"> - งานรื้อถอนท่อระบายน้ำ ค.ส.ล. Ø 0.15-0.30 ม.</t>
  </si>
  <si>
    <t xml:space="preserve"> - งานรื้อถอนท่อระบายน้ำ ค.ส.ล. Ø 0.40-0.60 ม.</t>
  </si>
  <si>
    <t xml:space="preserve"> - งานรื้อถอนบ่อพักน้ำ ค.ส.ล. ขนาดท่อ Ø 0.05-0.20 ม.</t>
  </si>
  <si>
    <t xml:space="preserve"> - งานรื้อถอนบ่อพักน้ำ ค.ส.ล. ขนาดท่อ Ø 0.20-0.30 ม.</t>
  </si>
  <si>
    <t xml:space="preserve"> - งานรื้อถอนบ่อพักน้ำ ค.ส.ล. ขนาดท่อ Ø 0.40-0.60 ม.</t>
  </si>
  <si>
    <t xml:space="preserve"> - งานรื้อถอนครุภัณฑ์จัดสร้าง (Built In)</t>
  </si>
  <si>
    <t xml:space="preserve"> - ผนังก่อบล๊อคแก้วสีขาว ขนาด 19x19x8 ซม.</t>
  </si>
  <si>
    <t xml:space="preserve"> - เสาเอ็น-คานทับหลัง คสล.ขนาด  ก่ออิฐมอญ ครึ่งแผ่น เหล็กเสริม Ø  9 มม. 2 เส้น  ป Ø  6 มม.@ 0.20 ม.</t>
  </si>
  <si>
    <t xml:space="preserve"> - เสาเอ็น-คานทับหลัง คสล.ขนาด ก่ออิฐมอญ เต็มแผ่น เหล็กเสริม Ø  9 มม. 4 เส้น  ป Ø  6 มม.@ 0.20 ม.</t>
  </si>
  <si>
    <t>ผนังแผ่นยิปซั่มบอร์ด มอก.219-2552</t>
  </si>
  <si>
    <t xml:space="preserve"> - ผนังแผ่นยิปซั่มบอร์ด หนา 12 มม. ขอบลาดฉาบเรียบ โครงคร่าวเหล็กชุบสังกะสี กรุ 1 ด้าน</t>
  </si>
  <si>
    <t xml:space="preserve"> - ผนังแผ่นยิปซั่มบอร์ด หนา 12 มม. ขอบลาดฉาบเรียบ โครงคร่าวเหล็กชุบสังกะสี กรุ 2 ด้าน</t>
  </si>
  <si>
    <t>11.5.1</t>
  </si>
  <si>
    <t>11.5.2</t>
  </si>
  <si>
    <t>แผ่นไฟเบอร์ซีเมนต์ มอก.1427-2540</t>
  </si>
  <si>
    <t xml:space="preserve"> - ผนังแผ่นซีเมนต์เส้นใยแผ่นเรียบ หนา 8 มม. เว้นร่องยาแนว HYBRID MODIFIED SILICONE โครงคร่าวเหล็กชุบสังกะสี กรุ 1 ด้าน</t>
  </si>
  <si>
    <t xml:space="preserve"> - โครงคร่าวเหล็กรูปพรรณ (ใช้เป็นผนังภายนอก)</t>
  </si>
  <si>
    <t xml:space="preserve"> - โครงคร่าวเหล็กชุบสังกะสี (ใช้เป็นผนังภายใน)</t>
  </si>
  <si>
    <t xml:space="preserve"> - ผนังแผ่นซีเมนต์เส้นใยแผ่นเรียบ หนา 8 มม. เว้นร่องยาแนว HYBRID MODIFIED SILICONE โครงคร่าวเหล็กชุบสังกะสี กรุ 2 ด้าน</t>
  </si>
  <si>
    <t xml:space="preserve"> - ผนังไม้ฝาสังเคราะห์ไฟเบอร์ซีเมนต์ หนาไม่น้อยกว่า 8 มม. กรุภายนอก โครงคร่าวเหล็กตัวซี 75 @ 0.60 ม. กรุภายในด้วยแผ่นซีเมนต์เส้นใยแผ่นเรียบ หนา 8 ม.  เว้นร่องยาแนว HYBRID MODIFIED SILICONE</t>
  </si>
  <si>
    <t xml:space="preserve"> - ผนังแผ่นซีเมนต์เส้นใยแผ่นเรียบ หนา 8 มม. เว้นร่องยาแนว HYBRID MODIFIED SILICONE  โครงคร่าวเหล็กตัวซี 75 @ 0.60 ม. กรุ 2 ด้าน</t>
  </si>
  <si>
    <t xml:space="preserve"> - ผนังแผ่นซีเมนต์เส้นใยแผ่นเรียบ หนา 8 มม. เว้นร่องยาแนว HYBRID MODIFIED SILICONE  โครงคร่าวเหล็กตัวซี 75 @ 0.60 ม. กรุ 1 ด้าน</t>
  </si>
  <si>
    <t xml:space="preserve"> - ผนังไม้ฝาสังเคราะห์ไฟเบอร์ซีเมนต์ หนาไม่น้อยกว่า 8 มม. กรุภายนอก โครงคร่าวเหล็กตัวซี 75 @ 0.60 ม.</t>
  </si>
  <si>
    <t xml:space="preserve"> - ผนังไม้สังเคราะห์ไฟเบอร์ซีเมนต์ ชนิดบังใบ ขนาด 6" หนา 8 มม. คร่าวเหล็กชุบสังกะสี กรุด้านเดียว</t>
  </si>
  <si>
    <t xml:space="preserve"> - ผนังไม้สังเคราะห์ไฟเบอร์ซีเมนต์ ชนิดบังใบ ขนาด 6" หนา 8 มม. คร่าวเหล็กตัวซี 75 @ 0.60 ม. กรุด้านเดียว</t>
  </si>
  <si>
    <t xml:space="preserve"> - ผนังไม้สังเคราะห์ไฟเบอร์ซีเมนต์ คร่าวโลหะชุบสังกะสี กรุด้านเดียว</t>
  </si>
  <si>
    <t xml:space="preserve"> - ผนังไม้สังเคราะห์ไฟเบอร์ซีเมนต์ สีต่างๆ คร่าวโลหะชุบสังกะสี กรุด้านเดียว</t>
  </si>
  <si>
    <t>แผ่นฝาไม้สังเคราะห์ไฟเบอร์ซีเมนต์</t>
  </si>
  <si>
    <t>11.6.1</t>
  </si>
  <si>
    <t>11.6.2</t>
  </si>
  <si>
    <t>11.6.3</t>
  </si>
  <si>
    <t>11.6.4</t>
  </si>
  <si>
    <t>11.6.5</t>
  </si>
  <si>
    <t>11.7.1</t>
  </si>
  <si>
    <t>แผ่นไฟเบอร์ซีเมนต์ ความหนาแน่นสูง (ป้องกันเสียง)</t>
  </si>
  <si>
    <t xml:space="preserve"> - ผนังแผ่นซีเมนต์เส้นใยแผ่นเรียบ ความหนาแน่นสูง (ป้องกันเสียง) หนา 8 มม. เว้นร่องยาแนว HYBRID MODIFIED SILICONE โครงคร่าวเหล็กชุบสังกะสี กรุ 1 ด้าน</t>
  </si>
  <si>
    <t>ผนังแผ่นดูดซับเสียง (ป้องกันเสียงสะท้อน) (Acoustic Board)</t>
  </si>
  <si>
    <t xml:space="preserve"> - แผ่นดูดซับเสียง ขอบตรง ขนาด 0.60x1.20 ม. หนาไม่น้อยกว่า 15 มม.</t>
  </si>
  <si>
    <t xml:space="preserve"> - ผนังแผ่นใยไม้อัด ผสมสารแร่หรือซีเมนต์ ขนาด 0.60x1.20 ม. หนาไม่น้อยกว่า 12 มม. ผิวหน้าธรรมชาติ</t>
  </si>
  <si>
    <t>11.8.1</t>
  </si>
  <si>
    <t>11.8.2</t>
  </si>
  <si>
    <t xml:space="preserve"> - ปิดทับผนังยิปซั่มบอร์ดของเดิม </t>
  </si>
  <si>
    <t>ผนังตะแกรงเหล็กฉีก</t>
  </si>
  <si>
    <t xml:space="preserve"> - ผนังตะแกรงเหล็กฉีกอบเคลือบสี ขนาดช่อง 12x30.5 มม. (XS-32) ความหนาไม่น้อยกว่า 1.6 มม.</t>
  </si>
  <si>
    <t xml:space="preserve"> - ผนังตะแกรงเหล็กฉีกเคลือบสังกะสีระบบจุ่มร้อน ขนาดช่อง 12x30.5 มม. (XS-32) ความหนาไม่น้อยกว่า 1.6 มม. </t>
  </si>
  <si>
    <t>11.9.1</t>
  </si>
  <si>
    <t>11.9.2</t>
  </si>
  <si>
    <t>11.9.3</t>
  </si>
  <si>
    <t>11.9.4</t>
  </si>
  <si>
    <t xml:space="preserve"> - ผนังตะแกรงเหล็กฉีกอบเคลือบสี ขนาดช่อง 35x125 มม. (G7) ความหนาไม่น้อยกว่า 1.0 มม.</t>
  </si>
  <si>
    <t xml:space="preserve"> - ผนังตะแกรงเหล็กฉีกอบเคลือบสี ขนาดช่อง 50x135 มม. (FM-1900) ความหนาไม่น้อยกว่า 1.2 มม. </t>
  </si>
  <si>
    <t>ผนังลวดตาข่ายถักรูปสี่เหลี่ยมขนมเปียกปูน</t>
  </si>
  <si>
    <t xml:space="preserve"> - ผนังลวดตาข่ายถักรูปสี่เหลียมขนมเปียกปูน ขนาดช่องตาข่าย 1"x1.5"x3.2 มม. (เบอร์ 10) </t>
  </si>
  <si>
    <t xml:space="preserve"> - ผนังลวดตาข่ายถักรูปสี่เหลียมขนมเปียกปูน ขนาดช่องตาข่าย 2"x2"x3.2 มม. (เบอร์ 10) </t>
  </si>
  <si>
    <t>11.10.1</t>
  </si>
  <si>
    <t>11.10.2</t>
  </si>
  <si>
    <t>11.11.1</t>
  </si>
  <si>
    <t xml:space="preserve"> - ผนังแผ่นไม้อัดซีเมนต์ หนาไม่น้อยกว่า 10 มม. เว้นร่องยาแนว PU โครงคร่าวเหล็กชุบสังกะสี กรุ 1 ด้าน</t>
  </si>
  <si>
    <t>แผ่นไม้อัดซีเมนต์ 1.20x2.40 ม.</t>
  </si>
  <si>
    <t xml:space="preserve"> - ผนังแผ่นไม้อัดซีเมนต์ หนาไม่น้อยกว่า 10 มม. เว้นร่องยาแนว PU โครงคร่าวเหล็กชุบสังกะสี กรุ 2 ด้าน</t>
  </si>
  <si>
    <t>11.11.2</t>
  </si>
  <si>
    <t xml:space="preserve"> - ผนังเหล็กรีดลอนชนิดเคลือบสี ความสูงลอนไม่น้อยกว่า 25 มม.ชนิดเคลือบสี มีความแข็งแรง ณ จุดคลาก (Yield Strength) ไม่น้อยกว่า 550 MPa ติดตั้งโดยใช้ระบบสกรู (Bolt)</t>
  </si>
  <si>
    <t>ผนังแผ่นเหล็กรีดลอน (G550 )</t>
  </si>
  <si>
    <t>11.12.1</t>
  </si>
  <si>
    <t>11.13.1</t>
  </si>
  <si>
    <t>ผนังกั้นห้องน้ำสำเร็จรูป</t>
  </si>
  <si>
    <t>ผนังกั้นห้องน้ำ MFF หนาไม่น้อยกว่า 25 มม. (Melamine face foam board)</t>
  </si>
  <si>
    <t>ผนังกั้นห้องน้ำ MFF หนาไม่น้อยกว่า 30 มม. (Melamine face foam board)</t>
  </si>
  <si>
    <t>แผ่นบังตาโถปัสสาวะ MFF หนาไม่น้อยกว่า 25 มม. (Melamine face foam board)</t>
  </si>
  <si>
    <t>แผ่นบังตาโถปัสสาวะ MFF หนาไม่น้อยกว่า 30 มม. (Melamine face foam board)</t>
  </si>
  <si>
    <t>11.13.2</t>
  </si>
  <si>
    <t>11.13.3</t>
  </si>
  <si>
    <t>11.13.4</t>
  </si>
  <si>
    <t>ผนังอะลูมิเนียมคอมโพสิต</t>
  </si>
  <si>
    <t>(รวมค่าโครงเหล็กชุบสังกะสี)</t>
  </si>
  <si>
    <t>(รวมค่าโครงเหล็กทาสีกันสนิม)</t>
  </si>
  <si>
    <t>แผ่นอะลูมิเนียมคอมโพสิตชนิดกันไฟ โครงคร่าวเหล็กชุบสังกะสี</t>
  </si>
  <si>
    <t>แผ่นอะลูมิเนียมคอมโพสิตชนิดกันไฟ โครงคร่าวเหล็กทาสีกันสนิม</t>
  </si>
  <si>
    <t xml:space="preserve">ผนังแผ่นอะลูมิเนียมคอมโพสิต ไส้กลางไม่ลามไฟแบบธรรมดา โครงคร่าวเหล็กชุบสังกะสี </t>
  </si>
  <si>
    <t>ผนังแผ่นอะลูมิเนียมคอมโพสิต ไส้กลางไม่ลามไฟแบบธรรมดา โครงคร่าวเหล็กทาสีกันสนิม</t>
  </si>
  <si>
    <t>11.14.1</t>
  </si>
  <si>
    <t>11.14.2</t>
  </si>
  <si>
    <t>11.14.3</t>
  </si>
  <si>
    <t>11.14.4</t>
  </si>
  <si>
    <t>แผงบังแดด/บังตา และเกร็ดระบายอากาศ</t>
  </si>
  <si>
    <t>11.15.1</t>
  </si>
  <si>
    <t>11.15.2</t>
  </si>
  <si>
    <t>11.15.3</t>
  </si>
  <si>
    <t>11.15.4</t>
  </si>
  <si>
    <t>11.15.5</t>
  </si>
  <si>
    <t>11.15.6</t>
  </si>
  <si>
    <t>11.15.7</t>
  </si>
  <si>
    <t>11.15.8</t>
  </si>
  <si>
    <t>11.15.9</t>
  </si>
  <si>
    <t>11.15.10</t>
  </si>
  <si>
    <t>11.15.11</t>
  </si>
  <si>
    <t xml:space="preserve"> - แผงบังแดด/บังตา อะลูมิเนียมฉีดขึ้นรูป อบสี ขนาด 50x10 มม. หนาไม่น้อยกว่า 0.8 มม. @ 50 มม. 
(หมายเหตุ ความยาวเส้น 6 เมตร การออกแบบให้ประหยัดควร ไม่เกิน 6 เมตร และพิจารณาระยะการตัดแล้วเหลือเศษที่ใช้งานได้)</t>
  </si>
  <si>
    <t xml:space="preserve"> - แผงบังแดด/บังตา อะลูมิเนียมอัลลอยด์พับขึ้นรูปอบสี หน้าตัด C ขนาดประมาณ 85X15 มม. หนาไม่น้อยกว่า 0.6 มม. ทำมุม 45 องศา </t>
  </si>
  <si>
    <t xml:space="preserve"> - แผงบังแดด/บังตา อะลูมิเนียมอัลลอยด์พับขึ้นรูปอบสี หน้าตัด Z ขนาดประมาณ 70x48.5 มม. หนาไม่น้อยกว่า 0.6 มม. </t>
  </si>
  <si>
    <t xml:space="preserve"> - แผงบังแดด/บังตา อะลูมิเนียมอัลลอยด์พับขึ้นรูปอบสี หน้าตัด Z ขนาดประมาณ 130X74.2 มม. หนาไม่น้อยกว่า 0.6 มม. </t>
  </si>
  <si>
    <t xml:space="preserve"> - เกล็ดระบายอากาศ (Louver) เหล็กพับขึ้นรูปเคลือบสี ขนาดประมาณ 100x330 มม. ขายึดสำเร็จรูป โครงคร่าวเหล็กกล่อง ขนาด 2x4 นิ้ว หนาไม่น้อยกว่า 2.3 มม.</t>
  </si>
  <si>
    <t xml:space="preserve"> - เกล็ดระบายอากาศ (Louver) เหล็กพับขึ้นรูปเคลือบสี ขนาดประมาณ 100x400 มม. ขายึดสำเร็จรูป โครงคร่าวเหล็กกล่อง ขนาด 2x4 นิ้ว หนาไม่น้อยกว่า 2.3 มม.</t>
  </si>
  <si>
    <t xml:space="preserve"> - เกล็ดระบายอากาศ (Louver) เหล็กพับขึ้นรูปเคลือบสี ขนาดประมาณ 100x550 มม. ขายึดสำเร็จรูป โครงคร่าวเหล็กกล่อง ขนาด 2x4 นิ้ว หนาไม่น้อยกว่า 2.3 มม.</t>
  </si>
  <si>
    <t xml:space="preserve"> - เกล็ดระบายอากาศ (Louver) โปร่งแสง ขนาดประมาณ 100x330 มม. ขายึดสำเร็จรูป โครงคร่าวเหล็กกล่อง ขนาด 2x4 นิ้ว หนาไม่น้อยกว่า 2.3 มม.โครงซอย ขนาด 2X2 นิ้ว (... / ตร.ม. แรง ... /ตร.ม.)</t>
  </si>
  <si>
    <t xml:space="preserve"> - เกล็ดระบายอากาศ (Louver) โปร่งแสง ขนาดประมาณ 100x400 มม. ขายึดสำเร็จรูป โครงคร่าวเหล็กกล่อง ขนาด 2x4 นิ้ว หนาไม่น้อยกว่า 2.3 มม. โครงซอย ขนาด 2X2 นิ้ว (... / ตร.ม. แรง ... /ตร.ม.)</t>
  </si>
  <si>
    <t xml:space="preserve"> - เกล็ดระบายอากาศ (Louver) โปร่งแสง ขนาดประมาณ 100x550 มม. ขายึดสำเร็จรูป โครงคร่าวเหล็กกล่อง ขนาด 2x4 นิ้ว หนาไม่น้อยกว่า 2.3 มม. โครงซอย ขนาด 2X2 นิ้ว</t>
  </si>
  <si>
    <t xml:space="preserve"> - แผงบังแดด/บังตา อะลูมิเนียมอัลลอยด์พับขึ้นรูปอบสี
หน้าตัด Z ขนาดประมาณ 140X61.2 มม. หนาไม่น้อยกว่า 0.6 มม.
</t>
  </si>
  <si>
    <t>ผนังก่อคอนกรีตบล็อกกันฝน/ช่องลม แบบโปร่ง/แบบมีลิ้นกันฝน</t>
  </si>
  <si>
    <t xml:space="preserve"> - ผนังก่อคอนกรีตบล๊อกกันฝน หนา 9 ซม.</t>
  </si>
  <si>
    <t xml:space="preserve"> - ผนังก่อคอนกรีตบล๊อกกันฝนลิ้นคู่ หนา 9 ซม.</t>
  </si>
  <si>
    <t xml:space="preserve"> - ผนังก่อคอนกรีตบล๊อกโปร่งมีลวดลาย หนา 9 ซม.</t>
  </si>
  <si>
    <t xml:space="preserve"> - ผนังก่อบล๊อคแก้วสีชา ขนาด 19x19x8 ซม.</t>
  </si>
  <si>
    <t>ผนังเชิงผนังและบัวฝ้าเพดาน</t>
  </si>
  <si>
    <t xml:space="preserve"> - บัวเชิงผนังพีวีซีแข็งเนื้อตัน ขนาด 4 นิ้ว หนา 9 มม.</t>
  </si>
  <si>
    <t xml:space="preserve"> - บัวเชิงผนังอะลูมิเนียมอะโนไดซ์ ขนาด 4 นิ้ว ความหนารวม 5 มม.</t>
  </si>
  <si>
    <t xml:space="preserve"> - บัวเชิงผนังพีวีซี ขนาด 4 นิ้ว หนาไม่น้อยกว่า 1.6 มม.</t>
  </si>
  <si>
    <t>(มีหลายขนาดและราคา)</t>
  </si>
  <si>
    <t>บัวไม้</t>
  </si>
  <si>
    <t>บัวพีวีซี</t>
  </si>
  <si>
    <t>บัวอะลูมิเนียม</t>
  </si>
  <si>
    <t>บัวโพลียูรีเทน</t>
  </si>
  <si>
    <t xml:space="preserve"> - บัวโพลียูรีเทนขึ้นรูป</t>
  </si>
  <si>
    <t xml:space="preserve"> - บัวไม้เนื้อแข็ง 3/4 นิ้ว x 4 นิ้ว</t>
  </si>
  <si>
    <t xml:space="preserve"> - บัวไม้เนื้อแข็ง 1 นิ้ว x 4 นิ้ว</t>
  </si>
  <si>
    <t xml:space="preserve"> - บัวไม้เนื้อแข็ง 1 นิ้ว x 5 นิ้ว</t>
  </si>
  <si>
    <t xml:space="preserve"> - บัวไม้เนื้อแข็ง 3/4 นิ้ว x 5 นิ้ว</t>
  </si>
  <si>
    <t xml:space="preserve"> - บัวเชิงผนังกระเบื้องเซรามิคด้าน</t>
  </si>
  <si>
    <t xml:space="preserve"> - บัวเชิงผนังหินขัดหล่อในที่</t>
  </si>
  <si>
    <t xml:space="preserve"> - บัวเชิงผนังหินขัดสำเร็จรูป</t>
  </si>
  <si>
    <t>11.18.1</t>
  </si>
  <si>
    <t>บัวยางพีวีซี (ชนิดบาง)</t>
  </si>
  <si>
    <t>11.18.2</t>
  </si>
  <si>
    <t>11.18.3</t>
  </si>
  <si>
    <t>11.18.4</t>
  </si>
  <si>
    <t>11.18.5</t>
  </si>
  <si>
    <t>12.1.1</t>
  </si>
  <si>
    <t>ประตูบานไม้จริง</t>
  </si>
  <si>
    <t xml:space="preserve"> - บานประตูไม้อัด (ยาง/ยาง) (ชนิดใช้ภายใน) มอก. ขนาด 0.70x2.00 ม.</t>
  </si>
  <si>
    <t xml:space="preserve"> - บานประตูไม้อัด (ยาง/ยาง) (ชนิดใช้ภายใน) มอก. ขนาด 0.80x2.00 ม.</t>
  </si>
  <si>
    <t xml:space="preserve"> - บานประตูไม้อัด (ยาง/ยาง) (ชนิดใช้ภายใน) มอก. ขนาด 0.90x2.00 ม.</t>
  </si>
  <si>
    <t xml:space="preserve"> - บานประตูไม้อัด (ยาง/ยาง) (ชนิดใช้ภายใน) มอก. ขนาด 0.90x2.10 ม.</t>
  </si>
  <si>
    <t xml:space="preserve"> - บานประตูไม้อัด (ยาง/ยาง) (ชนิดใช้ภายใน) มอก. ขนาด 1.00x2.00 ม.</t>
  </si>
  <si>
    <t xml:space="preserve"> - บานประตูไม้อัด (ยาง/ยาง) (ชนิดใช้ภายใน) มอก. ขนาด 1.00x2.10 ม.</t>
  </si>
  <si>
    <t xml:space="preserve"> - ประตูบานทึบไม้สัก ขนาด 0.70x2.00 ม.</t>
  </si>
  <si>
    <t xml:space="preserve"> - ประตูบานทึบไม้สัก ขนาด 0.60x2.00 ม.</t>
  </si>
  <si>
    <t xml:space="preserve"> - ประตูบานทึบไม้เนื้อแข็ง ขนาด 0.70x2.00 ม.</t>
  </si>
  <si>
    <t xml:space="preserve"> - ประตูบานทึบไม้เนื้อแข็ง ขนาด 0.60x1.80 ม.</t>
  </si>
  <si>
    <t>ประตู-หน้าต่างไม้</t>
  </si>
  <si>
    <t>หน้าต่างบานไม้จริง</t>
  </si>
  <si>
    <t>-</t>
  </si>
  <si>
    <t>หน้าต่างบานทึบไม้สัก กรอบบาน 1 1/4"x4" ลูกฟัก หนา 1/2" (เฉพาะบาน)</t>
  </si>
  <si>
    <t>หน้าต่างบานทึบไม้เนื้อแข็ง กรอบบาน 1 1/4"x4" ลูกฟัก หนา 1/2" (เฉพาะบาน)</t>
  </si>
  <si>
    <t xml:space="preserve"> - หน้าต่างบานทึบไม้สัก ขนาด 0.60x1.10 ม.</t>
  </si>
  <si>
    <t xml:space="preserve"> - หน้าต่างบานทึบไม้สัก ขนาด 0.60x1.15 ม.</t>
  </si>
  <si>
    <t xml:space="preserve"> - หน้าต่างบานทึบไม้สัก ขนาด 0.70x1.10 ม.</t>
  </si>
  <si>
    <t xml:space="preserve"> - หน้าต่างบานทึบไม้สัก ขนาด 0.70x1.15 ม.</t>
  </si>
  <si>
    <t xml:space="preserve"> - หน้าต่างบานทึบไม้เนื้อแข็ง ขนาด 0.60x1.10 ม.</t>
  </si>
  <si>
    <t xml:space="preserve"> - หน้าต่างบานทึบไม้เนื้อแข็ง ขนาด 0.70x1.10 ม.</t>
  </si>
  <si>
    <t xml:space="preserve"> - หน้าต่างบานทึบไม้เนื้อแข็ง ขนาด 0.70x1.15 ม.</t>
  </si>
  <si>
    <t xml:space="preserve"> - หน้าต่างบานทึบไม้เนื้อแข็ง ขนาด 0.60x1.15 ม.</t>
  </si>
  <si>
    <t>กรอบบานหน้าต่างบานไม้จริง (เป็นบาน)</t>
  </si>
  <si>
    <t>กรอบบานหน้าต่างบานไม้จริง (เป็นเมตร)</t>
  </si>
  <si>
    <t>กรอบบานหน้าต่างไม้สัก ขนาด 1 1/4"x4" (เฉพาะกรอบ)</t>
  </si>
  <si>
    <t>กรอบบานหน้าต่างไม้เนื้อแข็ง ขนาด 1 1/4"x4" (เฉพาะกรอบ)</t>
  </si>
  <si>
    <t xml:space="preserve"> - กรอบบานหน้าต่างไม้สัก ขนาด 0.70x1.10 ม.</t>
  </si>
  <si>
    <t xml:space="preserve"> - กรอบบานหน้าต่างไม้สัก ขนาด 0.80x1.20 ม.</t>
  </si>
  <si>
    <t xml:space="preserve"> - กรอบบานหน้าต่างไม้เนื้อแข็ง ขนาด 0.70x1.10 ม.</t>
  </si>
  <si>
    <t xml:space="preserve"> - กรอบบานหน้าต่างไม้เนื้อแข็ง ขนาด 0.80x1.20 ม.</t>
  </si>
  <si>
    <t xml:space="preserve"> - กรอบบานหน้าต่างไม้สัก ขนาด 1 1/4"x4"</t>
  </si>
  <si>
    <t>กรอบบานหน้าต่างไม้สัก (เฉพาะกรอบ)</t>
  </si>
  <si>
    <t>กรอบบานหน้าต่างไม้เนื้อแข็ง (เฉพาะกรอบ)</t>
  </si>
  <si>
    <t xml:space="preserve"> - กรอบบานหน้าต่างไม้เนื้อแข็ง ขนาด 1 1/4"x4"</t>
  </si>
  <si>
    <t xml:space="preserve"> - กรอบบานหน้าต่างไม้สัก ขนาด 1 1/4"x5"</t>
  </si>
  <si>
    <t xml:space="preserve"> - กรอบบานหน้าต่างไม้เนื้อแข็ง ขนาด 1 1/4"x5"</t>
  </si>
  <si>
    <t xml:space="preserve"> - กรอบบานหน้าต่างไม้สัก ขนาด 1 1/4"x6"</t>
  </si>
  <si>
    <t xml:space="preserve"> - กรอบบานหน้าต่างไม้เนื้อแข็ง ขนาด 1 1/4"x6"</t>
  </si>
  <si>
    <t>วงกบไม้ ต่างๆ (เป็นเมตร)</t>
  </si>
  <si>
    <t xml:space="preserve">วงกบประตูไม้เนื้อแข็งสำเร็จรูป </t>
  </si>
  <si>
    <t xml:space="preserve"> - วงกบไม้เนื้อแข็ง ขนาด 0.70x2.00 เมตร</t>
  </si>
  <si>
    <t xml:space="preserve"> - วงกบไม้เนื้อแข็ง ขนาด 0.80x2.00 เมตร</t>
  </si>
  <si>
    <t xml:space="preserve"> - วงกบไม้เนื้อแข็ง ขนาด 0.90x2.00 เมตร</t>
  </si>
  <si>
    <t xml:space="preserve"> - วงกบไม้มะค่า ขนาด 2"x4"</t>
  </si>
  <si>
    <t xml:space="preserve"> - วงกบไม้แดง ขนาด 2"x4"</t>
  </si>
  <si>
    <t xml:space="preserve"> - วงกบไม้เต็ง ขนาด 2"x4"</t>
  </si>
  <si>
    <t xml:space="preserve"> - วงกบไม้เนื้อแข็ง ขนาด 2"x4"</t>
  </si>
  <si>
    <t xml:space="preserve"> - วงกบไม้ตะเคียน ขนาด 2"x4"</t>
  </si>
  <si>
    <t>12.1.2</t>
  </si>
  <si>
    <t>อุปกรณ์ประกอบชุด กรอบบานอะลูมิเนียม (ชุดบานสวิง)</t>
  </si>
  <si>
    <t>อุปกรณ์ประกอบชุด กรอบบานอะลูมิเนียม (ชุดบานเลื่อน)</t>
  </si>
  <si>
    <t>ชุดหน้าต่างบานเกล็ดอะลูมิเนี่ยมแบบมือหมุน</t>
  </si>
  <si>
    <t>คู่</t>
  </si>
  <si>
    <t>เกล็ด</t>
  </si>
  <si>
    <t xml:space="preserve"> - กรอบบานช่องแสงหรือกรอบติดตาย ความหนา ไม่ต่ำกว่า 2.0 มม.</t>
  </si>
  <si>
    <t xml:space="preserve"> - กรอบบานประตู – หน้าต่างชนิดบานเลื่อน ความหนา ไม่ต่ำกว่า 2.0 มม.</t>
  </si>
  <si>
    <t xml:space="preserve"> - กรอบบานประตูบานสวิง ความหนา ไม่ต่ำกว่า 2.3 มม.</t>
  </si>
  <si>
    <t xml:space="preserve"> - อะลูมิเนียมตัวประกอบต่างๆ ความหนา ไม่ต่ำกว่า 1.0 มม.</t>
  </si>
  <si>
    <t xml:space="preserve"> - เกล็ดอะลูมิเนียมชนิดพับปลายกันน้ำฝน ความหนา ไม่ต่ำกว่า 1.5 มม.</t>
  </si>
  <si>
    <t xml:space="preserve"> - กรอบบานหน้าต่างบานผลักกระทุ้ง หรือบานเปิด ความหนา ไม่ต่ำกว่า 2.0 มม.</t>
  </si>
  <si>
    <t xml:space="preserve"> - วงกบอะลูมิเนียมขนาด 2"x4"  ความหนา ไม่ต่ำกว่า 2.0 มม.</t>
  </si>
  <si>
    <t xml:space="preserve"> - มือจับประตู</t>
  </si>
  <si>
    <t xml:space="preserve"> - เส้นธรณีประตู</t>
  </si>
  <si>
    <t xml:space="preserve"> - โช๊คอัพฝังในตัวบาน</t>
  </si>
  <si>
    <t xml:space="preserve"> - กุญแจฝังในตัวบาน</t>
  </si>
  <si>
    <t xml:space="preserve"> - กุญแจฝังในบานเลื่อนประตูอะลูมิเนี่ยม</t>
  </si>
  <si>
    <t xml:space="preserve"> - กุญแจฝังในบานเลื่อนหน้าต่างอะลูมิเนี่ยม</t>
  </si>
  <si>
    <t xml:space="preserve"> - ลูกล้อเลื่อนบานเดี่ยว</t>
  </si>
  <si>
    <t xml:space="preserve"> - ลูกล้อเลื่อนบานคู่</t>
  </si>
  <si>
    <t>ประตูเหล็กทั่วไป บุฉนวนภายใน</t>
  </si>
  <si>
    <t xml:space="preserve"> - ประตูเหล็ก</t>
  </si>
  <si>
    <t xml:space="preserve"> - วงกบประตูเหล็ก</t>
  </si>
  <si>
    <t>ประตูเหล็กทนไฟแบบบานเปิด</t>
  </si>
  <si>
    <t xml:space="preserve"> - ประตูเหล็กทนไฟแบบบานเปิดพร้อมวงกบ</t>
  </si>
  <si>
    <t xml:space="preserve"> - ประตูเหล็กบานยืดพร้อมแผงบังตา ขนาดกว้าง 3.50 ม.สูง 2.70 ม.</t>
  </si>
  <si>
    <t xml:space="preserve"> - ประตูเหล็กม้วนเคลือบสังกะสี บานโปร่ง ชนิดใช้มือดึง ลายอิฐตรง ขนาดเหล็ก 3 ท่อร้อย 4 หุน ขนาดกว้าง 3.50 ม.สูง2.70 ม.</t>
  </si>
  <si>
    <t xml:space="preserve"> - ฝากล่องหุ้มแผ่นประตู</t>
  </si>
  <si>
    <t xml:space="preserve"> - ประตูเหล็กม้วนบานทึบชนิดใช้มือดึง ลอนคู่ หนา 0.7 มม. ขนาดกว้าง 3.50 ม.สูง 2.70 ม.</t>
  </si>
  <si>
    <t>12.6.1</t>
  </si>
  <si>
    <t>12.6.2</t>
  </si>
  <si>
    <t xml:space="preserve"> - ประตู PVC ความหนาผิวบาน 2 มม. เสริมยางกันกระแทก</t>
  </si>
  <si>
    <t xml:space="preserve"> - ประตู PVC บานเกล็ด ด้านล่าง ความหนาผิวบาน 1.2 มม. ขนาด 0.70 x 2.00 ม.</t>
  </si>
  <si>
    <t xml:space="preserve"> - ประตู PVC บานเกล็ด ด้านล่าง ความหนาผิวบาน 1.2 มม. ขนาด 0.80 x 2.00 ม.</t>
  </si>
  <si>
    <t>วงกบและประตู PVC.(ไม่รวมอุปกรณ์)</t>
  </si>
  <si>
    <t>12.7.1</t>
  </si>
  <si>
    <t>12.7.2</t>
  </si>
  <si>
    <t>วงกบและประตู ไฟเบอร์กลาส (ไม่รวมอุปกรณ์)</t>
  </si>
  <si>
    <t>วงกบไม้สังเคราะห์ WPC ขนาด 0.70-0.90x2.00 ม.</t>
  </si>
  <si>
    <t>12.8.4</t>
  </si>
  <si>
    <t>ประตูไฟเบอร์กลาส บานเรียบ/ลูกฟัก ทาสีธรรมดา</t>
  </si>
  <si>
    <t>ประตูไฟเบอร์กลาส ลูกฟักชักเสี้ยนลายไม้สัก เจาะเกล็ดระบายอากาศครึ่งบาน</t>
  </si>
  <si>
    <t>ประตูไฟเบอร์กลาส บานลูกฟักชักเสี้ยนลายไม้สัก</t>
  </si>
  <si>
    <t>ประตูไฟเบอร์กลาส ลูกฟักชักเสี้ยนลายไม้สัก เจาะเกล็ดระบายอากาศตลอดบาน</t>
  </si>
  <si>
    <t>ประตูไฟเบอร์กลาส ลูกฟักชักเสี้ยนลายไม้สัก เจาะกระจก</t>
  </si>
  <si>
    <t>วงกบประตูไฟเบอร์กลาส</t>
  </si>
  <si>
    <t xml:space="preserve"> - ประตูไฟเบอร์กลาส บานเรียบ ขนาดบาน 0.70x2.00 ม.</t>
  </si>
  <si>
    <t xml:space="preserve"> - ประตูไฟเบอร์กลาส บานเรียบ ขนาดบาน 0.80x2.00 ม.</t>
  </si>
  <si>
    <t xml:space="preserve"> - ประตูไฟเบอร์กลาส บานเรียบ ขนาดบาน 0.90x2.00 ม.</t>
  </si>
  <si>
    <t xml:space="preserve"> - ประตูไฟเบอร์กลาส บานลูกฟัก ขนาดบาน 0.70x2.00 ม.</t>
  </si>
  <si>
    <t xml:space="preserve"> - ประตูไฟเบอร์กลาส บานลูกฟัก ขนาดบาน 0.80x2.00 ม.</t>
  </si>
  <si>
    <t xml:space="preserve"> - ประตูไฟเบอร์กลาส บานลูกฟัก ขนาดบาน 0.90x2.00 ม.</t>
  </si>
  <si>
    <t xml:space="preserve"> - ประตูไฟเบอร์กลาส เจาะเกล็ดระบายอากาศครึ่งบาน ขนาดบาน 0.70x2.00 ม.</t>
  </si>
  <si>
    <t xml:space="preserve"> - ประตูไฟเบอร์กลาส เจาะเกล็ดระบายอากาศครึ่งบาน ขนาดบาน 0.80x2.00 ม.</t>
  </si>
  <si>
    <t xml:space="preserve"> - ประตูไฟเบอร์กลาส เจาะเกล็ดระบายอากาศครึ่งบาน ขนาดบาน 0.90x2.00 ม.</t>
  </si>
  <si>
    <t xml:space="preserve"> - ประตูไฟเบอร์กลาส เจาะเกล็ดระบายอากาศตลอดบาน ขนาดบาน 0.70x2.00 ม.</t>
  </si>
  <si>
    <t xml:space="preserve"> - ประตูไฟเบอร์กลาส เจาะเกล็ดระบายอากาศตลอดบาน ขนาดบาน 0.80x2.00 ม.</t>
  </si>
  <si>
    <t xml:space="preserve"> - ประตูไฟเบอร์กลาส เจาะเกล็ดระบายอากาศตลอดบาน ขนาดบาน 0.90x2.00 ม.</t>
  </si>
  <si>
    <t xml:space="preserve"> - ประตูไฟเบอร์กลาส เจาะกระจก ขนาดบาน 0.70x2.00 ม.</t>
  </si>
  <si>
    <t xml:space="preserve"> - ประตูไฟเบอร์กลาส เจาะกระจก ขนาดบาน 0.80x2.00 ม.</t>
  </si>
  <si>
    <t xml:space="preserve"> - ประตูไฟเบอร์กลาส เจาะกระจก ขนาดบาน 0.90x2.00 ม.</t>
  </si>
  <si>
    <t xml:space="preserve"> - วงกบไฟเบอร์กลาส ขนาด 0.70x2.00 ม.</t>
  </si>
  <si>
    <t xml:space="preserve"> - วงกบไฟเบอร์กลาส ขนาด 0.80x2.00 ม.</t>
  </si>
  <si>
    <t xml:space="preserve"> - วงกบไฟเบอร์กลาส ขนาด 0..90x2.00 ม.</t>
  </si>
  <si>
    <t xml:space="preserve"> - ทำกรอบบานหน้าต่างไม้</t>
  </si>
  <si>
    <t xml:space="preserve"> - ทำบานหน้าต่างไม้บานทึบ</t>
  </si>
  <si>
    <t>ค่าแรงทำประตู-หน้าต่างไม้</t>
  </si>
  <si>
    <t>ค่าแรงทำประตู</t>
  </si>
  <si>
    <t xml:space="preserve"> - ทำวงกบประตูไม้ - ช่องแสง</t>
  </si>
  <si>
    <t xml:space="preserve"> - ติดตั้งวงกบประตูไม้ - ช่องแสง</t>
  </si>
  <si>
    <t xml:space="preserve"> - ทำกรอบบานประตูไม้</t>
  </si>
  <si>
    <t xml:space="preserve"> - ทำบานประตูไม้บานทึบ</t>
  </si>
  <si>
    <t xml:space="preserve"> - ติดตั้งบานประตูไม้ (พร้อมบานพับ กลอน มือจับ)</t>
  </si>
  <si>
    <t xml:space="preserve"> - ทำเกล็ดไม้บานประตู</t>
  </si>
  <si>
    <t>ค่าแรงทำหน้าต่าง</t>
  </si>
  <si>
    <t xml:space="preserve"> - ทำเกล็ดไม้ เกล็ดช่องลม</t>
  </si>
  <si>
    <t xml:space="preserve"> - ทำเกล็ดไม้บานหน้าต่าง</t>
  </si>
  <si>
    <t xml:space="preserve"> - ติดตั้งวงกบหน้าต่างไม้ - ช่องแสง</t>
  </si>
  <si>
    <t xml:space="preserve"> - ทำวงกบหน้าต่างไม้ - ช่องแสง</t>
  </si>
  <si>
    <t xml:space="preserve"> - กระจกโฟลตใส (Clear Float Glass) หนา 5 มม. มอก. 880-2560</t>
  </si>
  <si>
    <t>กระจกโฟลตสีเขียวตัดแสง</t>
  </si>
  <si>
    <t xml:space="preserve"> - กระจกโฟลตสีเขียวตัดแสง (Tinted Float Glass) หนา 5 มม. มอก. 1344-2560</t>
  </si>
  <si>
    <t xml:space="preserve"> - กระจกโฟลตใส (Clear Float Glass) หนา 6 มม. มอก. 880-2560</t>
  </si>
  <si>
    <t xml:space="preserve"> - กระจกโฟลตใส (Clear Float Glass) หนา 8 มม. มอก. 880-2560</t>
  </si>
  <si>
    <t xml:space="preserve"> - กระจกโฟลตใส (Clear Float Glass) หนา 10 มม. มอก. 880-2560</t>
  </si>
  <si>
    <t xml:space="preserve"> - กระจกโฟลตสีเขียวตัดแสง (Tinted Float Glass) หนา 6 มม. มอก. 1344-2560</t>
  </si>
  <si>
    <t xml:space="preserve"> - กระจกโฟลตสีเขียวตัดแสง (Tinted Float Glass) หนา 8 มม. มอก. 1344-2560</t>
  </si>
  <si>
    <t xml:space="preserve"> - กระจกโฟลตสีเขียวตัดแสง (Tinted Float Glass) หนา 10 มม. มอก. 1344-2560</t>
  </si>
  <si>
    <t>กระจกโฟลตใส</t>
  </si>
  <si>
    <t>กระจกโฟลตสีชาดำตัดแสง</t>
  </si>
  <si>
    <t xml:space="preserve"> - กระจกโฟลตสีชาดำตัดแสง (Tinted Float Glass) หนา 5 มม. มอก. 1344-2560</t>
  </si>
  <si>
    <t>กระจกแผ่นผิวส้ม</t>
  </si>
  <si>
    <t xml:space="preserve"> - กระจกแผ่นผิวส้ม หนา 5 มม.</t>
  </si>
  <si>
    <t>กระจกเงา</t>
  </si>
  <si>
    <t xml:space="preserve"> - กระจกเงา หนา 5 มม. มอก. 1732-2558</t>
  </si>
  <si>
    <t>กระจกนิรภัยหลายชั้น ฟิล์ม PVB ใส (Laminated Glass) มอก. 1222-2560</t>
  </si>
  <si>
    <t xml:space="preserve"> - กระจกนิรภัยหลายชั้น ฟิล์ม PVB ใส (Laminated Glass) หนา 3+3 มม. มอก. 1222-2560</t>
  </si>
  <si>
    <t xml:space="preserve"> - กระจกนิรภัยหลายชั้น ฟิล์ม PVB ใส (Laminated Glass) หนา 5+5 มม. มอก. 1222-2560</t>
  </si>
  <si>
    <t xml:space="preserve"> - กระจกนิรภัยหลายชั้น ฟิล์ม PVB ใส (Laminated Glass) หนา 6+6 มม. มอก. 1222-2560</t>
  </si>
  <si>
    <t>กระจกนิรภัยเทมเปอร์ (Tempered Glass) มอก. 965-2560</t>
  </si>
  <si>
    <t xml:space="preserve"> - กระจกนิรภัยเทมเปอร์ (Tempered Glass) หนา 8 มม. มอก. 965-2560</t>
  </si>
  <si>
    <t xml:space="preserve"> - กระจกนิรภัยเทมเปอร์ (Tempered Glass) หนา 10 มม. มอก. 965-2560</t>
  </si>
  <si>
    <t xml:space="preserve"> - กระจกนิรภัยเทมเปอร์ (Tempered Glass) หนา 12 มม. มอก. 965-2560</t>
  </si>
  <si>
    <t>กระจกนิรภัยเทมเปอร์ (Tempered Glass Heat soaked) มอก. 965-2560</t>
  </si>
  <si>
    <t xml:space="preserve"> - กระจกนิรภัยเทมเปอร์ (Tempered Glass Heat soaked) หนา 8 มม. มอก. 965-2560</t>
  </si>
  <si>
    <t xml:space="preserve"> - กระจกนิรภัยเทมเปอร์ (Tempered Glass Heat soaked) หนา 10 มม. มอก. 965-2560</t>
  </si>
  <si>
    <t xml:space="preserve"> - กระจกนิรภัยเทมเปอร์ (Tempered Glass Heat soaked) หนา 12 มม. มอก. 965-2560</t>
  </si>
  <si>
    <t xml:space="preserve"> - กระจกเสริมลวดขุ่น (Wired Glass) หนา 6 มม.</t>
  </si>
  <si>
    <t xml:space="preserve"> - กระจกเห็นด้านเดียว (One Way Mirror) หนา 6 มม.</t>
  </si>
  <si>
    <t>กระจกเสริมลวดขุ่น (Wired Glass)</t>
  </si>
  <si>
    <t>กระจกเห็นด้านเดียว (One Way Mirror)</t>
  </si>
  <si>
    <t>12.14.1</t>
  </si>
  <si>
    <t>กระจก</t>
  </si>
  <si>
    <t>12.14.2</t>
  </si>
  <si>
    <t>12.14.3</t>
  </si>
  <si>
    <t>12.14.4</t>
  </si>
  <si>
    <t>12.14.5</t>
  </si>
  <si>
    <t>12.14.6</t>
  </si>
  <si>
    <t>12.14.8</t>
  </si>
  <si>
    <t>12.14.7</t>
  </si>
  <si>
    <t>12.14.9</t>
  </si>
  <si>
    <t>12.14.10</t>
  </si>
  <si>
    <t>12.14.11</t>
  </si>
  <si>
    <t>12.14.12</t>
  </si>
  <si>
    <t>12.14.13</t>
  </si>
  <si>
    <t>12.14.14</t>
  </si>
  <si>
    <t>12.14.15</t>
  </si>
  <si>
    <t>12.14.16</t>
  </si>
  <si>
    <t>12.14.17</t>
  </si>
  <si>
    <t>12.14.18</t>
  </si>
  <si>
    <t>12.14.19</t>
  </si>
  <si>
    <t>12.14.20</t>
  </si>
  <si>
    <t>12.14.21</t>
  </si>
  <si>
    <t>12.14.22</t>
  </si>
  <si>
    <t>12.14.23</t>
  </si>
  <si>
    <t xml:space="preserve">ประตู HDF บานเรียบ/ลูกฟัก </t>
  </si>
  <si>
    <t>วงกบประตูไฟเบอร์ซีเมนต์ ขนาด 2x4 นิ้ว</t>
  </si>
  <si>
    <t xml:space="preserve"> - วงกบประตูไฟเบอร์ซีเมนต์ ขนาด 2x4 นิ้ว</t>
  </si>
  <si>
    <t xml:space="preserve"> - ประตู HDF บานเรียบ/ลูกฟัก ขนาดบานมาตรฐาน 0.70-0.90x2.00 ม.</t>
  </si>
  <si>
    <t>ประตูกระจกกั้นอาบน้ำ TEMPER GLASS หนา 10 มม. (0.70x1.80 ม.)</t>
  </si>
  <si>
    <t xml:space="preserve"> - ประตูกระจกกั้นอาบน้ำ TEMPER GLASS หนา 10 มม. (0.70x1.80 ม.)</t>
  </si>
  <si>
    <t>หน้าต่างบานเกล็ดกระจก (มอก. 778-2531)</t>
  </si>
  <si>
    <t xml:space="preserve"> - ชุดขาบานเกล็ดแบบมือหมุน ขนาด 4 นิ้ว</t>
  </si>
  <si>
    <t xml:space="preserve"> - ชุดขาบานเกล็ดแบบมือหมุน ขนาด 4 1/2 นิ้ว</t>
  </si>
  <si>
    <t xml:space="preserve"> - มือหมุนเกล็ดอะลูมิเนี่ยม</t>
  </si>
  <si>
    <t xml:space="preserve"> - ชุดขาบานเกล็ดแบบมือโยก ขนาด 4 นิ้ว</t>
  </si>
  <si>
    <t xml:space="preserve"> - ชุดขาบานเกล็ดแบบมือโยก ขนาด 4 1/2 นิ้ว</t>
  </si>
  <si>
    <t>ชุดหน้าต่างบานเกล็ดอะลูมิเนี่ยมแบบมือโยก</t>
  </si>
  <si>
    <t>กระจกบานเกล็ด</t>
  </si>
  <si>
    <t xml:space="preserve"> - กระจกบานเกล็ดใส หนา 5 มม. (4 นิ้ว x 0.60 ม.)</t>
  </si>
  <si>
    <t xml:space="preserve"> - กระจกบานเกล็ดใส หนา 5 มม. (4 นิ้ว x 0.75 ม.)</t>
  </si>
  <si>
    <t xml:space="preserve"> - กระจกบานเกล็ดใส หนา 5 มม. (4 1/2 นิ้ว x 0.60 ม.)</t>
  </si>
  <si>
    <t xml:space="preserve"> - กระจกบานเกล็ดใส หนา 5 มม. (4 1/2 นิ้ว x 0.75 ม.)</t>
  </si>
  <si>
    <t xml:space="preserve"> - กระจกบานเกล็ดใส หนา 6 มม. (4 นิ้ว x 0.60 ม.)</t>
  </si>
  <si>
    <t xml:space="preserve"> - กระจกบานเกล็ดใส หนา 6 มม. (4 นิ้ว x 0.75 ม.)</t>
  </si>
  <si>
    <t xml:space="preserve"> - กระจกบานเกล็ดใส หนา 6 มม. (4 1/2 นิ้ว x 0.60 ม.)</t>
  </si>
  <si>
    <t xml:space="preserve"> - กระจกบานเกล็ดใส หนา 6 มม. (4 1/2 นิ้ว x 0.75 ม.)</t>
  </si>
  <si>
    <t>กระจกบานเกล็ด (กระจกใส)</t>
  </si>
  <si>
    <t>กระจกบานเกล็ด (กระจกฝ้า)</t>
  </si>
  <si>
    <t xml:space="preserve"> - กระจกบานเกล็ดฝ้า หนา 5 มม. (4 นิ้ว x 0.60 ม.)</t>
  </si>
  <si>
    <t xml:space="preserve"> - กระจกบานเกล็ดฝ้า หนา 5 มม. (4 นิ้ว x 0.75 ม.)</t>
  </si>
  <si>
    <t xml:space="preserve"> - กระจกบานเกล็ดฝ้า หนา 5 มม. (4 1/2 นิ้ว x 0.60 ม.)</t>
  </si>
  <si>
    <t xml:space="preserve"> - กระจกบานเกล็ดฝ้า หนา 5 มม. (4 1/2 นิ้ว x 0.75 ม.)</t>
  </si>
  <si>
    <t xml:space="preserve"> - กระจกบานเกล็ดฝ้า หนา 6 มม. (4 นิ้ว x 0.60 ม.)</t>
  </si>
  <si>
    <t xml:space="preserve"> - กระจกบานเกล็ดฝ้า หนา 6 มม. (4 นิ้ว x 0.75 ม.)</t>
  </si>
  <si>
    <t xml:space="preserve"> - กระจกบานเกล็ดฝ้า หนา 6 มม. (4 1/2 นิ้ว x 0.60 ม.)</t>
  </si>
  <si>
    <t xml:space="preserve"> - กระจกบานเกล็ดฝ้า หนา 6 มม. (4 1/2 นิ้ว x 0.75 ม.)</t>
  </si>
  <si>
    <t>กระจกบานเกล็ด (กระจกสีชา)</t>
  </si>
  <si>
    <t xml:space="preserve"> - กระจกบานเกล็ดสีชา หนา 5 มม. (4 นิ้ว x 0.60 ม.)</t>
  </si>
  <si>
    <t xml:space="preserve"> - กระจกบานเกล็ดสีชา หนา 5 มม. (4 นิ้ว x 0.75 ม.)</t>
  </si>
  <si>
    <t xml:space="preserve"> - กระจกบานเกล็ดสีชา หนา 5 มม. (4 1/2 นิ้ว x 0.60 ม.)</t>
  </si>
  <si>
    <t xml:space="preserve"> - กระจกบานเกล็ดสีชา หนา 5 มม. (4 1/2 นิ้ว x 0.75 ม.)</t>
  </si>
  <si>
    <t xml:space="preserve"> - กระจกบานเกล็ดสีชา หนา 6 มม. (4 นิ้ว x 0.60 ม.)</t>
  </si>
  <si>
    <t xml:space="preserve"> - กระจกบานเกล็ดสีชา หนา 6 มม. (4 นิ้ว x 0.75 ม.)</t>
  </si>
  <si>
    <t xml:space="preserve"> - กระจกบานเกล็ดสีชา หนา 6 มม. (4 1/2 นิ้ว x 0.60 ม.)</t>
  </si>
  <si>
    <t xml:space="preserve"> - กระจกบานเกล็ดสีชา หนา 6 มม. (4 1/2 นิ้ว x 0.75 ม.)</t>
  </si>
  <si>
    <t>อุปกรณ์ประกอบบานประตู - หน้าต่าง</t>
  </si>
  <si>
    <t>อื่นๆ</t>
  </si>
  <si>
    <t>12.15.1</t>
  </si>
  <si>
    <t>12.15.2</t>
  </si>
  <si>
    <t>12.15.3</t>
  </si>
  <si>
    <t>12.15.4</t>
  </si>
  <si>
    <t>12.15.5</t>
  </si>
  <si>
    <t>12.15.6</t>
  </si>
  <si>
    <t>12.16.1</t>
  </si>
  <si>
    <t>12.16.2</t>
  </si>
  <si>
    <t>12.16.3</t>
  </si>
  <si>
    <t>12.16.4</t>
  </si>
  <si>
    <t>12.16.5</t>
  </si>
  <si>
    <t>12.16.6</t>
  </si>
  <si>
    <t>ผิวพื้นคอนกรีตทำผิวหน้าแกร่งประเภท Floor Hardener ชนิดผงโรย</t>
  </si>
  <si>
    <t xml:space="preserve"> - ผิวพื้น FLOOR HARDENER สีซีเมนต์ธรรมชาติ โรยผง 5 กก./ตร.ม.</t>
  </si>
  <si>
    <t xml:space="preserve"> - ผิวพื้น FLOOR HARDENER สีตามระบุ โรยผง 5 กก./ตร.ม.</t>
  </si>
  <si>
    <t>13.1.1</t>
  </si>
  <si>
    <t>13.1.2</t>
  </si>
  <si>
    <t>ผิวพื้นคอนกรีตทำผิวหน้าแกร่งด้วยน้ำยาประเภท Liquid Floor Hardener</t>
  </si>
  <si>
    <t xml:space="preserve"> - ผิวพื้นคอนกรีตทำผิวหน้าแกร่งด้วยน้ำยาประเภท Liquid Floor Hardener</t>
  </si>
  <si>
    <t>ผิวพื้นซีเมนต์ปรับระดับด้วยตัวเอง (SELF LEVELING) ความหนาเฉลี่ย 2-3 มม.</t>
  </si>
  <si>
    <t xml:space="preserve"> - ผิวพื้นซีเมนต์ปรับระดับด้วยตัวเอง (SELF LEVELING) ความหนาเฉลี่ย 2-3 มม.</t>
  </si>
  <si>
    <t>ผิวพื้นปูกระเบื้องเซรามิคเคลือบทั่วไป</t>
  </si>
  <si>
    <t xml:space="preserve"> - ผิวพื้นปูกระเบื้องเซรามิคเคลือบ ขนาด 8x8 นิ้ว</t>
  </si>
  <si>
    <t xml:space="preserve"> - ผิวพื้นปูกระเบื้องเซรามิคเคลือบ ขนาด 12x12 นิ้ว</t>
  </si>
  <si>
    <t xml:space="preserve"> - ผิวพื้นปูกระเบื้องเซรามิคเคลือบ ขนาด 16x16 นิ้ว</t>
  </si>
  <si>
    <t>13.4.1</t>
  </si>
  <si>
    <t>13.4.2</t>
  </si>
  <si>
    <t>13.4.3</t>
  </si>
  <si>
    <t xml:space="preserve"> - ผิวพื้นปูกระเบื้องเซรามิคเคลือบ ขนาด 8x8, 12x12 นิ้ว ปูสลับ ทรายล้าง /กรวดล้าง/ หินล้าง</t>
  </si>
  <si>
    <t>13.4.4</t>
  </si>
  <si>
    <t>การเบื้องเซรามิกประเภทดูดซึมน้ำต่ำ กระเบื้องผนัง/พื้น สำหรับงานภายนอกและภายใน อาคารทนทานงานหนัก</t>
  </si>
  <si>
    <t xml:space="preserve"> - ผิวพื้นปูกระเบื้องแกรนิตเนื้อเดียว (Homogeneous Granite Tiles) ขนาด 4x4 นิ้ว หนาไม่น้อยกว่า 13 มม. สีกลุ่มเทาเข้ม</t>
  </si>
  <si>
    <t xml:space="preserve"> - ผิวพื้นปูกระเบื้องแกรนิตเนื้อเดียวทรงคางหมู (Homogeneous Granite Tiles) ขนาด 4x4 นิ้ว หนาไม่น้อยกว่า 13 มม. สีกลุ่มเทาเข้ม</t>
  </si>
  <si>
    <t xml:space="preserve"> - ผิวพื้นปูกระเบื้องแกรนิตเนื้อเดียว (Homogeneous Granite Tiles) ขนาด 2x8 นิ้ว หนาไม่น้อยกว่า 13 มม. สีธรรมชาติ</t>
  </si>
  <si>
    <t xml:space="preserve"> - ผิวพื้นปูกระเบื้องแกรนิตเนื้อเดียว (Homogeneous Granite Tiles) ขนาด 2x8 นิ้ว หนาไม่น้อยกว่า 13 มม. สีเข้ม</t>
  </si>
  <si>
    <t>13.5.1</t>
  </si>
  <si>
    <t>13.5.2</t>
  </si>
  <si>
    <t>13.5.3</t>
  </si>
  <si>
    <t>13.5.4</t>
  </si>
  <si>
    <t>ผิวพื้นปูกระเบื้องดินเผา ขนาด 6x6 นิ้ว (ด่านเกวียน)</t>
  </si>
  <si>
    <t xml:space="preserve"> - ผิวพื้นปูกระเบื้องดินเผา ขนาด 6x6 นิ้ว (ด่านเกวียน)</t>
  </si>
  <si>
    <t>กระเบื้องเซรามิคความร้อนสูง (พอร์ชเลน และ แกรนิโต้)</t>
  </si>
  <si>
    <t xml:space="preserve"> - ผิวพื้นปูกระเบื้องแกรนิตโต ขนาด 0.30x0.30 ม. หนาไม่น้อยกว่า 9 มม. ขอบตัด ผิวมัน/ผิวด้าน</t>
  </si>
  <si>
    <t xml:space="preserve"> - ผิวพื้นปูกระเบื้องแกรนิตโต ขนาด 0.30x0.60 ม. หนาไม่น้อยกว่า 9 มม. ขอบตัด ผิวมัน/ผิวด้าน</t>
  </si>
  <si>
    <t xml:space="preserve"> - ผิวพื้นปูกระเบื้องแกรนิตโต ขนาด 0.60x0.60 ม. หนาไม่น้อยกว่า 9 มม. ขอบตัด ผิวมัน/ผิวด้าน</t>
  </si>
  <si>
    <t xml:space="preserve"> - ผิวพื้นปูกระเบื้องพอร์ชเลน ขนาด 0.30 x 0.30 ม. หนาไม่น้อยกว่า 10 มม. ขอบตัด ผิวมัน/ผิวด้าน</t>
  </si>
  <si>
    <t>13.7.1</t>
  </si>
  <si>
    <t>13.7.2</t>
  </si>
  <si>
    <t>13.7.3</t>
  </si>
  <si>
    <t>13.7.4</t>
  </si>
  <si>
    <t>13.7.5</t>
  </si>
  <si>
    <t>13.7.6</t>
  </si>
  <si>
    <t>13.7.7</t>
  </si>
  <si>
    <t xml:space="preserve"> - ผิวพื้นปูกระเบื้องพอร์ชเลน ขนาด 0.30 x 0.60 ม. หนาไม่น้อยกว่า 10 มม. ขอบตัด ผิวมัน/ผิวด้าน</t>
  </si>
  <si>
    <t xml:space="preserve"> - ผิวพื้นปูกระเบื้องพอร์ชเลน ขนาด 0.60 x 0.60 ม. หนาไม่น้อยกว่า 10 มม. ขอบตัด ผิวมัน/ผิวด้าน</t>
  </si>
  <si>
    <t xml:space="preserve"> - ผิวพื้นปูกระเบื้องพอร์ชเลน ขนาด 0.60 x 0.60 ม. หนาไม่น้อยกว่า 10 มม. ขอบตัด ผิวเลียนแบบหินธรรมชาติ/ผิวมี Texture</t>
  </si>
  <si>
    <t>13.7.8</t>
  </si>
  <si>
    <t xml:space="preserve"> - ผิวพื้นปูกระเบื้องพอร์ชเลน ขนาด 0.60 x 0.60 ม. หนาไม่น้อยกว่า 20 มม. ขอบตัด ผิวเลียนแบบหินธรรมชาติ/ผิวมี Texture </t>
  </si>
  <si>
    <t>รวมปูนกาว/ปูนทราย/ยาแนว</t>
  </si>
  <si>
    <t>13.8.1</t>
  </si>
  <si>
    <t>13.8.2</t>
  </si>
  <si>
    <t>13.8.3</t>
  </si>
  <si>
    <t>13.8.4</t>
  </si>
  <si>
    <t>13.8.5</t>
  </si>
  <si>
    <t>13.8.6</t>
  </si>
  <si>
    <t>13.8.7</t>
  </si>
  <si>
    <t>13.8.8</t>
  </si>
  <si>
    <t>13.8.9</t>
  </si>
  <si>
    <t>13.8.10</t>
  </si>
  <si>
    <t>กระเบื้องยาง/กระเบื้องพีวีซี</t>
  </si>
  <si>
    <t xml:space="preserve"> - กระเบื้องยางชนิดม้วน เป็นผลิตภัณฑ์ที่ผลิตจากวัสดุธรรมชาติ (LINOLEUM) ความหนารวมไม่น้อยกว่า 2.5 มม.</t>
  </si>
  <si>
    <t xml:space="preserve"> - กระเบื้องยางชนิดม้วน แบบ Heterogeneous ความหนารวมไม่น้อยกว่า 2 มม.</t>
  </si>
  <si>
    <t xml:space="preserve"> - กระเบื้องยางชนิดม้วน ลวดลายแผ่นไม้ธรรมชาติ แบบ Heterogeneous ความหนาไม่น้อยกว่า 2 มม. Wear Layer ไม่น้อยกว่า 0.5 มม.</t>
  </si>
  <si>
    <t xml:space="preserve"> - กระเบื้องยางชนิดม้วน ดูดซับเสียงแบบ ไม่น้อยกว่า 14 เดซิเบล Heterogeneous ความหนารวมไม่น้อยกว่า 2.6 มม. Wear layer ไม่น้อยกว่า 0.55 มม.</t>
  </si>
  <si>
    <t xml:space="preserve"> - กระเบื้องยางชนิดม้วน ดูดซับเสียงแบบ ไม่น้อยกว่า 17 เดซิเบล Heterogeneous ความหนารวมไม่น้อยกว่า 3.2 มม. Wear layer ไม่น้อยกว่า 0.55 มม.</t>
  </si>
  <si>
    <t>ไม่รวมค่าปรับระดับพื้นด้วย Self Leveling</t>
  </si>
  <si>
    <t xml:space="preserve"> - กระเบื้องยางชนิดแผ่น ลายแผ่นไม้ธรรมชาติ ขนาดไม่เล็กกว่า 15x90 ซม. ความหนารวมไม่น้อยกว่า 2.5 มม. ชั้นผิวหน้าป้องกันการสึกกร่อน (Wear Layer) ไม่น้อยกว่า 0.5 มม. </t>
  </si>
  <si>
    <t xml:space="preserve"> - กระเบื้องยางชนิดแผ่นลายหินธรรมชาติ ขนาด 0.45x0.45 ม. หรือ 0.30x0.60 ม. ความหนารวมไม่น้อยกว่า 3 มม. Wear Layer ไม่น้อยกว่า 0.3 มม.</t>
  </si>
  <si>
    <t xml:space="preserve"> - ผิวพื้นปูกระเบื้องยางชนิดม้วน ต้านทานกระแสไฟฟ้าสถิต (CONDUCTIVE หรือ DISSIPATIVE) ความหนารวมไม่น้อยกว่า 2.0 มม. </t>
  </si>
  <si>
    <t>ไม่รวมค่าปรับระดับพื้นด้วย Self Leveling   ราคานี้รวมเส้นทองแดงแล้ว</t>
  </si>
  <si>
    <t>ผิวพื้นทำระบบสีอีพ็อกซีเคลือบผิวสีโพลียูรีเทนสำหรับงานพื้นคอนกรีต</t>
  </si>
  <si>
    <t xml:space="preserve"> - ผิวพื้นทำระบบสีอีพ็อกซีเคลือบผิวสีโพลียูรีเทนสำหรับงานพื้นคอนกรีต แบบฟิล์มหนารวมไม่น้อยกว่า 3,200 ไมครอน</t>
  </si>
  <si>
    <t>ผิวพื้นโพลียูรีเทน</t>
  </si>
  <si>
    <t xml:space="preserve"> - ผิวพื้นโพลียูรีเทน (Polyurethane Coating) สูตรน้ำ หนาไม่น้อยกว่า 1.0 มม.</t>
  </si>
  <si>
    <t xml:space="preserve"> - ผิวพื้นโพลียูรีเทน ป้องกันเชื้อราและเชื้อแบคทีเรีย ความหนาไม่น้อยกว่า 2 มม.</t>
  </si>
  <si>
    <t xml:space="preserve"> - ผิวพื้นโพลียูรีเทน ชนิดสองส่วนผสม (Two Components) มีความหนาไม่ต่ำกว่า 1.5 มม.</t>
  </si>
  <si>
    <t xml:space="preserve"> - เส้นแบ่งช่องจราจรกว้าง 10 ซม. เมตรละ 100 บาท</t>
  </si>
  <si>
    <t xml:space="preserve"> - สัญลักษณ์ลูกศร/เครื่องหมายจราจร, คนพิการ/คนเดิน </t>
  </si>
  <si>
    <t xml:space="preserve"> - ผิวพื้นทำระบบผิวโพลียูรีเทนและระบบกันซึม โปรยเม็ดทราย ความหนารวมไม่น้อยกว่า 2.0 มม.</t>
  </si>
  <si>
    <t xml:space="preserve"> - ผิวพื้นทำระบบสีอีพ็อกซี (Epoxy Coating) ความหนาไม่น้อยกว่า 0.3 มม.</t>
  </si>
  <si>
    <t xml:space="preserve"> - ผิวพื้นอีพ็อกซีชนิดปรับระดับ (Self- Leveling Epoxy) ความหนาเฉลี่ย 2.0 มม.</t>
  </si>
  <si>
    <t>สัญลักษณ์และเส้นจราจรบนผิวพื้นโพลียูรีเทน</t>
  </si>
  <si>
    <t xml:space="preserve"> - ผิวพื้นปูนทรายปรับระดับ ขัดมันผสมน้ำยากันซึม</t>
  </si>
  <si>
    <t xml:space="preserve"> - ผิวพื้นปูนทรายปรับระดับ พร้อมขัดมัน</t>
  </si>
  <si>
    <t xml:space="preserve"> - ผิวพื้นปูนทรายปรับระดับ พร้อมขัดหยาบ</t>
  </si>
  <si>
    <t xml:space="preserve"> - มอร์ตาร์สำหรับเทปรับระดับพื้นที่มีความหนา 3-5 ซม.</t>
  </si>
  <si>
    <t xml:space="preserve"> - ขัดหยาบผิวพื้น (ไม่รวมปูนทรายปรับระดับ)</t>
  </si>
  <si>
    <t xml:space="preserve"> - ขัดมันเรียบผิวพื้น (ไม่รวมปูนทรายปรับระดับ)</t>
  </si>
  <si>
    <t xml:space="preserve"> - ขีดร่องลายก้างปลา (ไม่รวมปูนทรายปรับระดับ)</t>
  </si>
  <si>
    <t>บนพื้น ค.ส.ล.</t>
  </si>
  <si>
    <t>13.16.1</t>
  </si>
  <si>
    <t>13.16.2</t>
  </si>
  <si>
    <t>13.16.3</t>
  </si>
  <si>
    <t>13.16.4</t>
  </si>
  <si>
    <t>13.16.5</t>
  </si>
  <si>
    <t>13.16.6</t>
  </si>
  <si>
    <t>13.16.7</t>
  </si>
  <si>
    <t>13.17.1</t>
  </si>
  <si>
    <t>13.17.2</t>
  </si>
  <si>
    <t>13.17.3</t>
  </si>
  <si>
    <t>ผิวพื้นหินขัด หินล้าง กรวดล้าง ทรายล้าง</t>
  </si>
  <si>
    <t>(รวมปูนทราย+ฝังเส้น พีวีซี)</t>
  </si>
  <si>
    <t xml:space="preserve"> - ผิวพื้นหินขัด หนา 1 ซม. (เรียบ)</t>
  </si>
  <si>
    <t xml:space="preserve"> - ผิวพื้นหินขัด หนา 1 ซม. (มีลวดลาย)</t>
  </si>
  <si>
    <t xml:space="preserve"> - ผิวพื้นหินล้าง/กรวดล้าง (มีลวดลาย)</t>
  </si>
  <si>
    <t xml:space="preserve"> - ผิวพื้นหินล้าง/กรวดล้าง (เรียบ)</t>
  </si>
  <si>
    <t>น้ำยาเคลือบกันตะไคร่ ผิวพื้นหินขัด หินล้าง กรวดล้าง ทรายล้าง</t>
  </si>
  <si>
    <t>13.18.1</t>
  </si>
  <si>
    <t>13.18.2</t>
  </si>
  <si>
    <t>13.18.3</t>
  </si>
  <si>
    <t>ผิวพื้นปูหินอ่อน หินแกรนิตธรรมชาติ</t>
  </si>
  <si>
    <t xml:space="preserve"> - พื้นปูแผ่นหินอ่อน ขนาด 30x60 ซม. หรือ 40x80 ซม. หนาไม่น้อยกว่า 2 ซม. (ในประเทศ) (ภายใน)</t>
  </si>
  <si>
    <t xml:space="preserve"> - พื้นปูแผ่นหินอ่อน ขนาด 30x60 ซม. หรือ 40x80 ซม. หนาไม่น้อยกว่า 2 ซม. (ในประเทศ) (ภายนอก)</t>
  </si>
  <si>
    <t xml:space="preserve"> - พื้นปูแผ่นหินแกรนิตสีเทาขาว ขนาด 30x60 ซม. หรือ 40x80 ซม. หนาไม่น้อยกว่า 2 ซม. (ในประเทศ) (ภายใน)</t>
  </si>
  <si>
    <t xml:space="preserve"> - พื้นปูแผ่นหินแกรนิตสีเทาขาว ขนาด 30x60 ซม. หรือ 40x80 ซม. หนาไม่น้อยกว่า 2 ซม. (ในประเทศ) (ภายนอก)</t>
  </si>
  <si>
    <t xml:space="preserve"> - พื้นปูแผ่นหินแกรนิตสีดำ ขนาด 30x60 ซม. หรือ 40x80 ซม. หนาไม่น้อยกว่า 2 ซม. (ในประเทศ) (ภายใน)</t>
  </si>
  <si>
    <t xml:space="preserve"> - พื้นปูแผ่นหินแกรนิตสีดำ ขนาด 30x60 ซม. หรือ 40x80 ซม. หนาไม่น้อยกว่า 2 ซม. (ในประเทศ) (ภายนอก)</t>
  </si>
  <si>
    <t>(รวมค่ากาวซีเมนต์สำหรับกระเบื้องไม่ดูดซึมน้ำ)</t>
  </si>
  <si>
    <t>(รวมค่าปูนกาวป้องกันการเกิดคราบขาว)</t>
  </si>
  <si>
    <t>13.19.1</t>
  </si>
  <si>
    <t>13.19.2</t>
  </si>
  <si>
    <t>13.19.3</t>
  </si>
  <si>
    <t>13.19.4</t>
  </si>
  <si>
    <t>13.19.5</t>
  </si>
  <si>
    <t xml:space="preserve"> - ผิวพื้นปูกระเบื้องซีเมนต์ปูพื้น ขนาด 40x40 ซม. หนาไม่น้อยกว่า 3 ซม. มีลวดลายบนผิวหน้า</t>
  </si>
  <si>
    <t xml:space="preserve"> - ผิวพื้นปูบล็อกคอนกรีตทางเท้าสำเร็จรูป ขนาด 30x30 ซม. หนาไม่น้อยกว่า 5 ซม. ผิวหน้าเรียบ/ผิวหน้าหินล้างหรือกรวดล้าง</t>
  </si>
  <si>
    <t xml:space="preserve"> - ผิวพื้นปูบล็อกคอนกรีตทางเท้าสำเร็จรูป รูปแบบต่างๆปูรวมกันเป็นลวดลาย หนาไม่น้อยกว่า 5 ซม. สีซีเมนต์</t>
  </si>
  <si>
    <t xml:space="preserve"> - ผิวพื้นปูบล็อกคอนกรีตทางเท้าสำเร็จรูป รูปแบบต่างๆปูรวมกันเป็นลวดลาย หนาไม่น้อยกว่า 5 ซม. สีต่างๆ</t>
  </si>
  <si>
    <t xml:space="preserve"> - ผิวพื้นปูบล็อกปลูกหญ้าสำเร็จรูป ขนาด 25x40x8 ซม. หรือ 40x40x9 ซม. สีธรรมชาติ/ทำสีบนผิวหน้า ชั้นสีมีความหนาไม่น้อยกว่า 4 มม. ปูบนชั้นทรายปรับระดับบดอัดแน่นหนา 4-5 ซม.ตามกรรมวิธีของผู้ผลิต</t>
  </si>
  <si>
    <t xml:space="preserve"> - ผิวพื้นคอนกรีตพิมพ์ลาย (STAMPED CONCRETE)</t>
  </si>
  <si>
    <t>13.19.6</t>
  </si>
  <si>
    <t xml:space="preserve">ผิวพื้นปูกระเบื้องซีเมนต์ปูพื้น/คอนกรีตพิมพ์ลาย </t>
  </si>
  <si>
    <t>รวมค่าทรายและหญ้า</t>
  </si>
  <si>
    <t>13.20.1</t>
  </si>
  <si>
    <t xml:space="preserve">ระบบพื้นยกสำเร็จรูป </t>
  </si>
  <si>
    <t xml:space="preserve"> - ระบบพื้นยกสำเร็จรูป ขนาด 600x600x34 มม.</t>
  </si>
  <si>
    <t>13.21.1</t>
  </si>
  <si>
    <t>13.21.2</t>
  </si>
  <si>
    <t>พื้นเวทียกพื้นโครงสร้างเหล็กปูพื้นด้วยแผ่นซีเมนต์บอร์ด</t>
  </si>
  <si>
    <t xml:space="preserve"> - เวทียกพื้นโครงสร้างเหล็กปูพื้นด้วยซีเมนต์บอร์ด หนา 20 มม. ระยะตง 0.60x0.60 ม.</t>
  </si>
  <si>
    <t xml:space="preserve"> - เวทียกพื้นโครงสร้างเหล็กปูพื้นด้วยซีเมนต์บอร์ด หนา 24 มม. ระยะตง 0.60x0.60 ม.</t>
  </si>
  <si>
    <t>(นน.บรรทุก 200 กก./ตร.ม.)</t>
  </si>
  <si>
    <t>(นน.บรรทุก 300 กก./ตร.ม.)</t>
  </si>
  <si>
    <t>พื้นโครงสร้างเหล็กปูพื้นด้วยตะแกรงเหล็กฉีก เคลือบสังกะสี</t>
  </si>
  <si>
    <t xml:space="preserve"> - พื้นโครงสร้างเหล็กปูพื้นด้วยตะแกรงเหล็กฉีกเคลือบสังกะสีระบบจุ่มร้อน (Hot Dip Galvanize) ขนาดช่อง 23x122 มม. (G1) ความหนาไม่น้อยกว่า 3.2 มม. ตงขนาด 2x4 นิ้ว หนาไม่น้อยกว่า 3.2 มม. # 0.60</t>
  </si>
  <si>
    <t>(ไม่รวมคานและเสาเหล็กโครงสร้าง)</t>
  </si>
  <si>
    <t>13.22.1</t>
  </si>
  <si>
    <t xml:space="preserve"> - พื้นถนนหรือทางเท้าปูบล๊อค หนา 10 ซม. สีซีเมนต์</t>
  </si>
  <si>
    <t xml:space="preserve"> - พื้นถนนหรือทางเท้าปูบล๊อค หนา 10 ซม. สีต่างๆ</t>
  </si>
  <si>
    <t>(สีซีเมนต์)</t>
  </si>
  <si>
    <t>วัสดุเส้นแบ่งแนว ยาวเส้นละ 2.00 เมตร</t>
  </si>
  <si>
    <t xml:space="preserve"> - เส้นแบ่งแนวพีวีซี 6 มม.</t>
  </si>
  <si>
    <t xml:space="preserve"> - เส้นแบ่งแนวพีวีซี 10 มม.</t>
  </si>
  <si>
    <t xml:space="preserve"> - เส้นแบ่งแนวทองเหลือง</t>
  </si>
  <si>
    <t xml:space="preserve"> - ค่าขัดพื้นไม้ (ด้วยเครื่องจักร)</t>
  </si>
  <si>
    <t xml:space="preserve"> พื้นที่ 80 ตร.ม. ขึ้นไป</t>
  </si>
  <si>
    <t>พื้นที่น้อยกว่า 80 ตร.ม.</t>
  </si>
  <si>
    <t xml:space="preserve"> - น้ำมันวานิชเงา (ทาไม้)</t>
  </si>
  <si>
    <t xml:space="preserve"> - แลกเกอร์เงา (ทาไม้)</t>
  </si>
  <si>
    <t xml:space="preserve"> - แลกเกอร์ด้าน (ทาไม้)</t>
  </si>
  <si>
    <t xml:space="preserve"> พื้นที่ 5,000 ตร.ม. ขึ้นไป</t>
  </si>
  <si>
    <t>พื้นที่น้อยกว่า 5,000 ตร.ม.</t>
  </si>
  <si>
    <t>งาน Self Leveling เพื่อปรับผิวให้เรียบก่อนปูกระเบื้องยาง</t>
  </si>
  <si>
    <t xml:space="preserve">  จมูกบันไดอลูมิเนียม</t>
  </si>
  <si>
    <t xml:space="preserve"> -  จมูกบันไดอลูมิเนียมฝังเส้น PVC กว้าง 2" </t>
  </si>
  <si>
    <t xml:space="preserve"> -  จมูกบันไดอลูมิเนียมอัดแร่กากเพชรแถบเดียว กว้าง 2" </t>
  </si>
  <si>
    <t xml:space="preserve"> -  จมูกบันไดอลูมิเนียมอัดผ้าเบรค 3 แถบ กว้าง 2" </t>
  </si>
  <si>
    <t xml:space="preserve"> -  จมูกบันไดอลูมิเนียม กว้าง 1-1/2" </t>
  </si>
  <si>
    <t xml:space="preserve">  จมูกบันไดPVC</t>
  </si>
  <si>
    <t xml:space="preserve"> -  จมูกบันได PVC กว้าง 1.7 " </t>
  </si>
  <si>
    <t xml:space="preserve"> -  จมูกบันได PVC กว้าง 1.5 " </t>
  </si>
  <si>
    <t xml:space="preserve"> -  จมูกบันได เซาะร่อง (หินอ่อน , หินแกรนิต)</t>
  </si>
  <si>
    <t>จำนวน 3 ร่อง</t>
  </si>
  <si>
    <t xml:space="preserve"> -  จมูกบันได ทรายล้าง,หินล้าง,กรวดล้าง</t>
  </si>
  <si>
    <t>งานราวบันได</t>
  </si>
  <si>
    <t xml:space="preserve"> -  ราวบันไดสแตนเลส ตามแบบ</t>
  </si>
  <si>
    <t xml:space="preserve"> -  ราวบันไดเหล็ก ตามแบบ</t>
  </si>
  <si>
    <t xml:space="preserve"> -  ราวบันไดไม้ ตามแบบ</t>
  </si>
  <si>
    <t xml:space="preserve"> - จมูกบันไดอลูมิเนียมอัดด้วยแร่กากเพชร แบบ 3 แถบ กว้าง 2"</t>
  </si>
  <si>
    <t xml:space="preserve"> - จมูกบันได อลูมิเนียม แบบ 6 ร่อง กว้าง 2"</t>
  </si>
  <si>
    <t>จมูกบันไดอื่นๆ</t>
  </si>
  <si>
    <t xml:space="preserve"> -  จมูกบันไดทองเหลืองมีแถบยางกันลื่น</t>
  </si>
  <si>
    <t xml:space="preserve"> - ผิวพื้นหินขัด หนา 1 ซม. (ชานพักบันได)</t>
  </si>
  <si>
    <t xml:space="preserve"> - ผิวพื้นหินขัด หนา 1 ซม. (ขั้นบันได)</t>
  </si>
  <si>
    <t>(รวมปูนทราย)</t>
  </si>
  <si>
    <t xml:space="preserve"> - ผิวพื้นหินล้าง/กรวดล้าง (ชานพักบันได)</t>
  </si>
  <si>
    <t xml:space="preserve"> - ผิวพื้นหินล้าง/กรวดล้าง (ขั้นบันได)</t>
  </si>
  <si>
    <t xml:space="preserve"> - ผิวพื้นทรายล้าง (เรียบ)</t>
  </si>
  <si>
    <t xml:space="preserve"> - ผิวพื้นทรายล้าง (มีลวดลาย)</t>
  </si>
  <si>
    <t xml:space="preserve"> - ผิวพื้นทรายล้าง (ชานพักบันได)</t>
  </si>
  <si>
    <t xml:space="preserve"> - ผิวพื้นทรายล้าง (ขั้นบันได)</t>
  </si>
  <si>
    <t xml:space="preserve"> - ขั้นบันไดลูกตั้ง-ลูกนอน ปูกระเบื้องทุกชนิด/ทุกขนาด กว้างรวมกันไม่เกิน 1 ม.</t>
  </si>
  <si>
    <t xml:space="preserve"> - ขั้นบันไดลูกตั้ง-ลูกนอน ปูกระเบื้องยางทุกชนิด/ทุกขนาด กว้างรวมกันไม่เกิน 1 ม.</t>
  </si>
  <si>
    <t xml:space="preserve"> - ขั้นบันไดลูกตั้ง-ลูกนอน ปูหินแกรนิต หินอ่อน ทุกชนิด/ทุกขนาด กว้างรวมกันไม่เกิน 1 ม.</t>
  </si>
  <si>
    <t xml:space="preserve"> - จมูกบันได พีวีซี แบบ 6 ร่อง กว้าง 2" หนา 5 ม.ม.</t>
  </si>
  <si>
    <t xml:space="preserve"> - กาวซีเมนต์สำหรับกระเบื้องดูดซึมน้ำ</t>
  </si>
  <si>
    <r>
      <t xml:space="preserve">วัสดุปูนกาว : </t>
    </r>
    <r>
      <rPr>
        <sz val="14"/>
        <rFont val="TH SarabunPSK"/>
        <family val="2"/>
      </rPr>
      <t>ปูนกาว คำนวณจากการใช้เกรียงหวีขนาด 6x6 มม. ความหนาของปูนกาวที่ 5 มม.และปูนกาวขนาด 20 กก.ใช้ได้ 6 ตร.ม.</t>
    </r>
  </si>
  <si>
    <t xml:space="preserve"> - กาวยาแนว ชนิดป้องกันการเกิดเชื้อราดำและคราบสกปรก
(คำนวณจากจากขนาดกระเบื้อง 8X8 นิ้ว ขนาดร่อง 3 มม. กาวยาแนว 1 กก. ใช้ได้ 5 ตร.ม.จากราคาเฉดสีน้ำเงินเข้ม )</t>
  </si>
  <si>
    <t xml:space="preserve"> - กาวยาแนวสำหรับสระว่ายน้ำ และห้องเครื่องจักรที่มีความสั่นสะเทือน หรือห้องปฏิบัติการทางเคมี
(คำนวณจากจากขนาดกระเบื้อง 8X8 นิ้ว ขนาดร่อง 3 มม. กาวยาแนว 2 กก. ใช้ได้ 10 ตร.ม.จากราคาเฉดสีน้ำเงินเข้ม)</t>
  </si>
  <si>
    <t xml:space="preserve"> - กาวยาแนวสำหรับร่องยาแนวเล็ก
(คำนวณจากจากขนาดกระเบื้อง 40X60 ซม. หนา 10 มม. ขนาดร่อง 0.5 มม. กาวยาแนว 1 กก. ใช้ได้ 34 ตร.ม.)</t>
  </si>
  <si>
    <t xml:space="preserve"> - กาวยาแนวสำหรับสระว่ายน้ำ ชนิดแห้งเร็วและทนต่อเคมี
(คำนวณจากจากขนาดกระเบื้อง 8X8 นิ้ว ขนาดร่อง 3 มม. กาวยาแนว 2 กก. ใช้ได้ 10 ตร.ม.)</t>
  </si>
  <si>
    <t xml:space="preserve"> - ปูนกาวติดตั้งหินธรรมชาติ ป้องกันคราบขาว</t>
  </si>
  <si>
    <t xml:space="preserve"> - กาวซีเมนต์ชนิดมีความยืดหยุ่น</t>
  </si>
  <si>
    <t xml:space="preserve"> - กาวซีเมนต์สำหรับกระเบื้องไม่ดูดซึมน้ำ</t>
  </si>
  <si>
    <t xml:space="preserve"> - กาวซีเมนต์สำหรับกระเบื้องดูดซึมน้ำต่ำ</t>
  </si>
  <si>
    <t xml:space="preserve"> - วัสดุยาแนวรอยต่อกันรั่วซึม POLYURETHANE/POLYSULPHIDE
 (คำนวณจากจากขนาดกระเบื้อง 8X8 นิ้ว ขนาดร่อง 3 มม. กาวยาแนว 2 กก. ใช้ได้ 10 ตร.ม.)</t>
  </si>
  <si>
    <t>สีน้ำ ทนสภาวะอากาศ (SHIELD)</t>
  </si>
  <si>
    <t xml:space="preserve"> - สีอะคริลิค 100% กึ่งเงา (ภายใน)</t>
  </si>
  <si>
    <t xml:space="preserve"> - สีทนสภาวะอากาศ กึ่งเงา (ภายนอก ภายใน)</t>
  </si>
  <si>
    <t xml:space="preserve"> - สีกันสนิม Epoxy 1 เที่ยว และสีทับหน้า Polyurethane 2 เที่ยว</t>
  </si>
  <si>
    <t xml:space="preserve"> - สีกันสนิม ZINC PHOSPHATE 1 เที่ยว และสีเคลือบเงา Enamel 2 เที่ยว</t>
  </si>
  <si>
    <t xml:space="preserve"> - สีเคลือบเงา Gloss enamel 2 เที่ยว</t>
  </si>
  <si>
    <t xml:space="preserve"> - สีเคลือบเงา Gloss enamel  2 เที่ยว</t>
  </si>
  <si>
    <t xml:space="preserve"> - สีน้ำอะคริลิกสำหรับงานไม้และงานไฟเบอร์ซีเมนต์</t>
  </si>
  <si>
    <t xml:space="preserve"> - สีย้อมไม้ ชนิดฟิล์มโปร่งแสง</t>
  </si>
  <si>
    <t>งานไม้และงานไฟเบอร์ซีเมนต์</t>
  </si>
  <si>
    <t>ค่าแรงทาน้ำยากันเชื้อรา</t>
  </si>
  <si>
    <t xml:space="preserve"> - ค่าแรงทาน้ำยากันเชื้อรา</t>
  </si>
  <si>
    <t>ขัดเคลือบเงาผิวพื้นไม้</t>
  </si>
  <si>
    <t xml:space="preserve"> - ทาสีโพลียูรีเทนเคลือบไม้ชนิดทาภายนอกอาคาร</t>
  </si>
  <si>
    <t xml:space="preserve"> - ทาสีโพลียูรีเทนเคลือบไม้ชนิดทาภายในอาคาร</t>
  </si>
  <si>
    <t xml:space="preserve"> - ระบบกันซึมและกันความร้อนประเภทอะคริลิก 100% ทับหน้าด้วย Ceramic Coating หนารวมไม่น้อยกว่า 1 มม.</t>
  </si>
  <si>
    <t xml:space="preserve"> - ระบบกันซึมและกันความร้อนประเภทอะคริลิก 100% ทับหน้าด้วย Ceramic Coating</t>
  </si>
  <si>
    <t xml:space="preserve"> - ระบบกันซึมโพลียูเรีย (Polyurea) หนารวมไม่น้อยกว่า 1.5 มม.</t>
  </si>
  <si>
    <t xml:space="preserve"> - ระบบกันซึม Polyurethane 100% หนารวมไม่น้อยกว่า 1,000 ไมครอน</t>
  </si>
  <si>
    <t xml:space="preserve"> - ระบบกันซึมชนิดตกผลึก (Crystallization)</t>
  </si>
  <si>
    <t xml:space="preserve"> - ระบบกันซึมชนิดซีเมนต์โมดิฟายโพลิเมอร์ (CEMENT BASE) ความหนาไม่น้อยกว่า 1 มม.</t>
  </si>
  <si>
    <t xml:space="preserve"> - ระบบกันซึม Two part Epoxies and Polysulphides) สำหรับบ่อบำบัดน้ำเสีย ค.ส.ล.</t>
  </si>
  <si>
    <t xml:space="preserve"> - ระบบกันซึม Self-Adhesive Bitumen Base ปิดผิวด้วย HDPE ใช้สำหรับผนังภายนอกชั้นใต้ดิน หนาไม่น้อยกว่า 1.5 มม.</t>
  </si>
  <si>
    <t xml:space="preserve"> - ระบบกันซึม Pre Applied Waterproofing Membranes สำหรับรองพื้นภายนอกชั้นใต้ดิน</t>
  </si>
  <si>
    <t xml:space="preserve"> - กระเบื้องปูพื้นดาดฟ้า (SOLAR SLAB) ขนาด 0.4x0.4 ม. รับน้ำหนักได้ 200 กก./ตร.ม. </t>
  </si>
  <si>
    <t>(ควรใช้ร่วมกับระบบกันซึม Bitumen Base)</t>
  </si>
  <si>
    <t xml:space="preserve"> - วัสดุกันซึมประเภทแผ่น PVC </t>
  </si>
  <si>
    <t xml:space="preserve"> - Flashing ของวัสดุกันซึมประเภทแผ่น PVC</t>
  </si>
  <si>
    <t xml:space="preserve"> - ยาแนวขอบวงกบ ประตู-หน้าต่าง  ด้วย HYBRID MODIFIED SEALENT</t>
  </si>
  <si>
    <t>(ใช้ได้ทั้งภายนอกภายใน)</t>
  </si>
  <si>
    <t xml:space="preserve"> - โถส้วมนั่งยอง แบบมีฐาน ราดน้ำ</t>
  </si>
  <si>
    <t xml:space="preserve"> - โถส้วมนั่งราบ แบบมีหม้อน้ำแยกชิ้น (ทหารกองประจำการ)</t>
  </si>
  <si>
    <t xml:space="preserve"> - โถส้วมนั่งราบ แบบมีหม้อน้ำแยกชิ้น (บ้านแถว)</t>
  </si>
  <si>
    <t xml:space="preserve"> - โถส้วมนั่งราบ แบบมีหม้อน้ำแยกชิ้น (บ้านเดี่ยว, อาคารพักอาศัยรวม, สำนักงาน)</t>
  </si>
  <si>
    <t xml:space="preserve"> - โถส้วมนั่งราบ แบบมีหม้อน้ำแยกชิ้น (สำนักงานส่วนผู้บังคับบัญชาชั้นสูง)</t>
  </si>
  <si>
    <t xml:space="preserve"> - โถส้วมนั่งราบ แบบมีหม้อน้ำ (VIP, VVIP)</t>
  </si>
  <si>
    <t xml:space="preserve"> - โถปัสสาวะชาย แขวนผนัง พร้อมก๊อกน้ำแบบกด และอุปกรณ์ครบชุด</t>
  </si>
  <si>
    <t xml:space="preserve"> - โถปัสสาวะชาย แขวนผนัง พร้อมฟลัชวาล์วแบบกด และอุปกรณ์ครบชุด (ขนาดใหญ่)</t>
  </si>
  <si>
    <t xml:space="preserve"> - ฟลัชวาล์วแบบกด</t>
  </si>
  <si>
    <t xml:space="preserve"> - ก๊อกน้ำ แบบกดหยุดอัตโนมัติ</t>
  </si>
  <si>
    <t>อุปกรณ์ประกอบโถส้วมนั่งราบ</t>
  </si>
  <si>
    <t xml:space="preserve"> - สายน้ำดีสแตนเลสสตีล ยาว 16”</t>
  </si>
  <si>
    <t xml:space="preserve"> - สต๊อปวาวล์ว ชนิด Angle Valve</t>
  </si>
  <si>
    <t>อุปกรณ์ประกอบโถปัสสาวะชาย</t>
  </si>
  <si>
    <t>(รวมราคาก๊อกน้ำแล้ว)</t>
  </si>
  <si>
    <t>(รวมราคาฟลัชวาล์วแล้ว)</t>
  </si>
  <si>
    <t xml:space="preserve"> - อ่างล้างหน้า (พร้อมสะดืออ่าง,สายถักน้ำดี,ท่อน้ำทิ้ง)แบบฝังบนเคาน์เตอร์</t>
  </si>
  <si>
    <t xml:space="preserve"> - อ่างล้างหน้า (พร้อมสะดืออ่าง,สายถักน้ำดี,ท่อน้ำทิ้ง)แบบฝังใต้เคาน์เตอร์</t>
  </si>
  <si>
    <t>อุปกรณ์ประกอบอ่างล้างหน้า</t>
  </si>
  <si>
    <t xml:space="preserve"> - ก๊อกน้ำอ่างล้างหน้า แบบก้านโยก ระบบเซรามิกวาล์ว</t>
  </si>
  <si>
    <t xml:space="preserve"> - สายน้ำดีสแตนเลสสตีล ยาว 16"</t>
  </si>
  <si>
    <t>ฝักบัวอาบน้ำ</t>
  </si>
  <si>
    <t xml:space="preserve"> - ชุดฝักบัวอาบน้ำ ชนิดก้านแข็ง หัวและก้านชุบโครเมี่ยม (พร้อมก้านติดผนัง)</t>
  </si>
  <si>
    <t xml:space="preserve"> - ก๊อกน้ำติดผนัง ก้านโยก/ปัด ชุบโครเมี่ยม (สำหรับฝักบัวก้านแข็ง)</t>
  </si>
  <si>
    <t xml:space="preserve"> - ก๊อกน้ำติดผนัง ก้านโยก/ปัด ชุบโครเมี่ยม (สำหรับฝักบัวสายอ่อน)</t>
  </si>
  <si>
    <t>ฝักบัวฉีดชำระ</t>
  </si>
  <si>
    <t xml:space="preserve"> - ฝักบัวฉีดชำระสายอ่อน หัวชุบโครเมี่ยมแบบก้านกด สายหุ้มโครเมียม (พร้อมที่แขวนติดผนัง)</t>
  </si>
  <si>
    <t xml:space="preserve"> - สต๊อปวาล์ว ชนิด Angle Valve ทองเหลืองชุบโครเมี่ยม</t>
  </si>
  <si>
    <t xml:space="preserve"> - ชุดฝักบัวอาบน้ำ ชนิดสายอ่อน หัวชุบโครเมี่ยม (พร้อมสายและที่แขวนติดผนัง)</t>
  </si>
  <si>
    <t xml:space="preserve"> - ก๊อกน้ำซักล้าง ติดผนัง ก้านปัด ชุบโครเมี่ยม</t>
  </si>
  <si>
    <t xml:space="preserve"> - ที่ใส่กระดาษชำระ แบบกระเบื้องเคลือบขาว</t>
  </si>
  <si>
    <t xml:space="preserve"> - ที่วางสบู่ แบบชุบโครเมี่ยม</t>
  </si>
  <si>
    <t xml:space="preserve"> - ราวแขวนผ้า ราวเป็นสเตนเลส ขาเป็นเซรามิค</t>
  </si>
  <si>
    <t xml:space="preserve"> - ราวแขวนผ้า เป็นราวสเตนเลสทั้งชิ้น </t>
  </si>
  <si>
    <t xml:space="preserve"> - ขอแขวนผ้า เป็นสแตนเลสทั้งชิ้น</t>
  </si>
  <si>
    <t xml:space="preserve"> - หิ้งวางของ กระเบื้องเคลือบขาวฝังผนัง ความยาวไม่น้อยกว่า 25 ซม. แบบขาและราวสเตลเลสสตีล</t>
  </si>
  <si>
    <t xml:space="preserve"> - ที่วางสบู่ แบบกระเบื้องเคลือบขาว</t>
  </si>
  <si>
    <t xml:space="preserve"> - ที่ใส่กระดาษชำระ แบบชุบโครเมี่ยม</t>
  </si>
  <si>
    <t xml:space="preserve"> -  กระจกเงาสำเร็จรูป เจาะยึดสกรู</t>
  </si>
  <si>
    <t xml:space="preserve"> -  กระจกเงากรอบอลูมิเนียม พร้อมกล่องไฟ (ไม้สัก 1"x6")</t>
  </si>
  <si>
    <t xml:space="preserve"> -  กระจกเงากรอบอลูมิเนียม พร้อมกล่องไฟ (ไม้สัก 1"x8")</t>
  </si>
  <si>
    <t xml:space="preserve"> -  กระจกเงากรอบอลูมิเนียม</t>
  </si>
  <si>
    <t xml:space="preserve"> - ตะแกรงกรองผงทองเหลืองชุบโครเมี่ยมมีลูกถ้วยดักกลิ่นหน้าแปลนสแตนเลส Ø 2"</t>
  </si>
  <si>
    <t xml:space="preserve"> - ตะแกรงกรองผงทองเหลืองชุบโครเมี่ยมมีลูกถ้วยดักกลิ่นหน้าแปลนสแตนเลส      Ø 2 1/2"</t>
  </si>
  <si>
    <t xml:space="preserve"> - ตะแกรงน้ำทิ้งสแตนเลส (รังผึ้ง) ขนาด Ø 2"-3"</t>
  </si>
  <si>
    <t xml:space="preserve"> - ฝาปิดส้วมทองเหลือง ขนาด Ø 6"</t>
  </si>
  <si>
    <t xml:space="preserve"> - ฝาปิดส้วมทองเหลือง ขนาด Ø 8"</t>
  </si>
  <si>
    <t xml:space="preserve"> - ก๊อกน้ำสำหรับอ่างล้างภาชนะ อ่างอเนกประสงค์ แบบส่ายไปมาได้</t>
  </si>
  <si>
    <t>งานเดินท่อน้ำดีและท่อโสโครก (เฉลี่ยต่อจุด) (ใช้กรณีประมาณการหยาบ)</t>
  </si>
  <si>
    <t xml:space="preserve"> - ถังบำบัดน้ำเสีย ไม่มีระบบอัดอากาศ ขนาด 10,000 ลิตร</t>
  </si>
  <si>
    <t>ระบบบำบัดน้ำเสีย ระบบอัดอากาศ พร้อมอุปกรณ์</t>
  </si>
  <si>
    <t xml:space="preserve"> - ถังบำบัดน้ำเสีย ระบบอัดอากาศ พร้อมอุปกรณ์ ขนาด 1,800 ลิตร</t>
  </si>
  <si>
    <t xml:space="preserve"> - ถังบำบัดน้ำเสีย ระบบอัดอากาศ พร้อมอุปกรณ์ ขนาด 4,000 ลิตร</t>
  </si>
  <si>
    <t xml:space="preserve"> - ถังบำบัดน้ำเสีย ระบบอัดอากาศ พร้อมอุปกรณ์ ขนาด 10,000 ลิตร</t>
  </si>
  <si>
    <t xml:space="preserve"> - ถังบำบัดน้ำเสีย ระบบอัดอากาศ พร้อมอุปกรณ์ ขนาด 15,000 ลิตร</t>
  </si>
  <si>
    <t xml:space="preserve"> - ถังบำบัดน้ำเสีย ระบบอัดอากาศ พร้อมอุปกรณ์ ขนาด 20,000 ลิตร</t>
  </si>
  <si>
    <t xml:space="preserve"> - ถังบำบัดน้ำเสีย ระบบอัดอากาศ พร้อมอุปกรณ์ ขนาด 25,000 ลิตร</t>
  </si>
  <si>
    <t xml:space="preserve"> - ถังบำบัดน้ำเสีย ระบบอัดอากาศ พร้อมอุปกรณ์ ขนาด 30,000 ลิตร</t>
  </si>
  <si>
    <t xml:space="preserve"> - ถังบำบัดน้ำเสีย ระบบอัดอากาศ พร้อมอุปกรณ์ ขนาด 35,000 ลิตร</t>
  </si>
  <si>
    <t xml:space="preserve"> - ถังบำบัดน้ำเสีย ระบบอัดอากาศ พร้อมอุปกรณ์ ขนาด 40,000 ลิตร</t>
  </si>
  <si>
    <t xml:space="preserve"> - ถังบำบัดน้ำเสีย ระบบอัดอากาศ พร้อมอุปกรณ์ ขนาด 45,000 ลิตร</t>
  </si>
  <si>
    <t xml:space="preserve"> - ถังบำบัดน้ำเสีย ระบบอัดอากาศ พร้อมอุปกรณ์ ขนาด 50,000 ลิตร</t>
  </si>
  <si>
    <t xml:space="preserve"> - ถังบำบัดน้ำเสีย ระบบอัดอากาศ พร้อมอุปกรณ์ ขนาด 55,000 ลิตร</t>
  </si>
  <si>
    <t xml:space="preserve"> - ถังบำบัดน้ำเสีย ระบบอัดอากาศ พร้อมอุปกรณ์ ขนาด 60,000 ลิตร</t>
  </si>
  <si>
    <t>วัสดุในงานติดตั้งรวมอยู่ในค่าแรงงาน, ค่าแรงติดตั้งถังบำบัดน้ำเสียและค่าอุปกรณ์สามารถปรับเปลี่ยนได้ตามสภาพพื้นที่ก่อสร้างจริง หรือ ตามมาตรฐานผู้ผลิต</t>
  </si>
  <si>
    <t xml:space="preserve"> - กระเบื้องยางชนิดแผ่น ลายแผ่นไม้ธรรมชาติ ขนาดไม่เล็กกว่า 15x90 ซม. ความหนารวมไม่น้อยกว่า 3 มม. Wear Layer หนาไม่น้อยกว่า 0.3 มม.</t>
  </si>
  <si>
    <t xml:space="preserve"> - กระเบื้องยางชนิดแผ่น ลายแผ่นไม้ธรรมชาติ ขนาดไม่เล็กกว่า 15x90 ซม. ความหนารวมไม่น้อยกว่า 2 มม. Wear Layer หนาไม่น้อยกว่า 0.3 มม.</t>
  </si>
  <si>
    <t xml:space="preserve"> - ปริมาณเกิน 100 ลบ.ม. หรือขุดลึกไม่เกิน 1.00 เมตร</t>
  </si>
  <si>
    <t xml:space="preserve"> - ปริมาณน้อยกว่า 25 ลบ.ม. หรือขุดลึกเกิน 1.50 ม.</t>
  </si>
  <si>
    <t xml:space="preserve"> - ปริมาณตั้งแต่ 25- 100 ลบ.ม. หรือขุดลึก 1.00-1.50 เมตร</t>
  </si>
  <si>
    <t xml:space="preserve"> - ขุดดินทั่วไป (เครื่องจักรกล)</t>
  </si>
  <si>
    <t xml:space="preserve"> - ขุดลอกร่องน้ำ (เครื่องจักรกล)</t>
  </si>
  <si>
    <t xml:space="preserve"> - ขุดสระน้ำ (เครื่องจักรกล)</t>
  </si>
  <si>
    <t xml:space="preserve"> - อิฐหักกระทุ้งแน่นรองพื้น</t>
  </si>
  <si>
    <t xml:space="preserve"> - คอนกีตหยาบ 1:3:5 (ประเภท 5)</t>
  </si>
  <si>
    <t xml:space="preserve"> - คอนกีตหยาบ 1:3:5 (ประเภท 1)</t>
  </si>
  <si>
    <t>ลูกรัง 46 บาท/ลบ.ม.</t>
  </si>
  <si>
    <t xml:space="preserve"> - ทรายหยาบ</t>
  </si>
  <si>
    <t xml:space="preserve"> - หินย่อย เบอร์ 2</t>
  </si>
  <si>
    <t xml:space="preserve"> - หินคลุก</t>
  </si>
  <si>
    <t xml:space="preserve"> - หินสเปก</t>
  </si>
  <si>
    <r>
      <t xml:space="preserve"> - เสาเข็ม คอร.</t>
    </r>
    <r>
      <rPr>
        <sz val="6"/>
        <rFont val="TH SarabunPSK"/>
        <family val="2"/>
      </rPr>
      <t>█</t>
    </r>
    <r>
      <rPr>
        <sz val="5"/>
        <rFont val="TH SarabunPSK"/>
        <family val="2"/>
      </rPr>
      <t xml:space="preserve">  </t>
    </r>
    <r>
      <rPr>
        <sz val="14"/>
        <rFont val="TH SarabunPSK"/>
        <family val="2"/>
      </rPr>
      <t xml:space="preserve"> ขนาด 0.18x0.18x21.00 ม. (2 ท่อนต่อ) </t>
    </r>
  </si>
  <si>
    <r>
      <t xml:space="preserve"> - เสาเข็ม คอร.</t>
    </r>
    <r>
      <rPr>
        <sz val="6"/>
        <rFont val="TH SarabunPSK"/>
        <family val="2"/>
      </rPr>
      <t>█</t>
    </r>
    <r>
      <rPr>
        <sz val="5"/>
        <rFont val="TH SarabunPSK"/>
        <family val="2"/>
      </rPr>
      <t xml:space="preserve">  </t>
    </r>
    <r>
      <rPr>
        <sz val="14"/>
        <rFont val="TH SarabunPSK"/>
        <family val="2"/>
      </rPr>
      <t xml:space="preserve"> ขนาด 0.22x0.22x21.00 ม.  (2 ท่อนต่อ)</t>
    </r>
  </si>
  <si>
    <r>
      <t xml:space="preserve"> - เสาเข็ม คอร.</t>
    </r>
    <r>
      <rPr>
        <sz val="6"/>
        <rFont val="TH SarabunPSK"/>
        <family val="2"/>
      </rPr>
      <t>█</t>
    </r>
    <r>
      <rPr>
        <sz val="5"/>
        <rFont val="TH SarabunPSK"/>
        <family val="2"/>
      </rPr>
      <t xml:space="preserve">  </t>
    </r>
    <r>
      <rPr>
        <sz val="14"/>
        <rFont val="TH SarabunPSK"/>
        <family val="2"/>
      </rPr>
      <t xml:space="preserve"> ขนาด 0.26x0.26x21.00 ม. (ชนิดท่อนเดียว)</t>
    </r>
  </si>
  <si>
    <r>
      <t xml:space="preserve"> - เสาเข็ม คอร.</t>
    </r>
    <r>
      <rPr>
        <sz val="6"/>
        <rFont val="TH SarabunPSK"/>
        <family val="2"/>
      </rPr>
      <t>█</t>
    </r>
    <r>
      <rPr>
        <sz val="5"/>
        <rFont val="TH SarabunPSK"/>
        <family val="2"/>
      </rPr>
      <t xml:space="preserve">  </t>
    </r>
    <r>
      <rPr>
        <sz val="14"/>
        <rFont val="TH SarabunPSK"/>
        <family val="2"/>
      </rPr>
      <t xml:space="preserve"> ขนาด 0.30x0.30x21.00 ม. (ชนิดท่อนเดียว)</t>
    </r>
  </si>
  <si>
    <r>
      <t xml:space="preserve"> - เสาเข็ม คอร.</t>
    </r>
    <r>
      <rPr>
        <sz val="6"/>
        <rFont val="TH SarabunPSK"/>
        <family val="2"/>
      </rPr>
      <t>█</t>
    </r>
    <r>
      <rPr>
        <sz val="5"/>
        <rFont val="TH SarabunPSK"/>
        <family val="2"/>
      </rPr>
      <t xml:space="preserve">  </t>
    </r>
    <r>
      <rPr>
        <sz val="14"/>
        <rFont val="TH SarabunPSK"/>
        <family val="2"/>
      </rPr>
      <t xml:space="preserve"> ขนาด 0.35x0.35x21.00 ม. (ชนิดท่อนเดียว)</t>
    </r>
  </si>
  <si>
    <r>
      <t xml:space="preserve"> - เสาเข็มรูปตัวไอ </t>
    </r>
    <r>
      <rPr>
        <sz val="6"/>
        <rFont val="TH SarabunPSK"/>
        <family val="2"/>
      </rPr>
      <t>█</t>
    </r>
    <r>
      <rPr>
        <sz val="5"/>
        <rFont val="TH SarabunPSK"/>
        <family val="2"/>
      </rPr>
      <t xml:space="preserve">  </t>
    </r>
    <r>
      <rPr>
        <sz val="14"/>
        <rFont val="TH SarabunPSK"/>
        <family val="2"/>
      </rPr>
      <t xml:space="preserve"> ขนาด 0.22x0.22x21.00 ม. (2 ท่อนต่อ)</t>
    </r>
  </si>
  <si>
    <r>
      <t xml:space="preserve"> - เสาเข็มรูปตัวไอ </t>
    </r>
    <r>
      <rPr>
        <sz val="6"/>
        <rFont val="TH SarabunPSK"/>
        <family val="2"/>
      </rPr>
      <t>█</t>
    </r>
    <r>
      <rPr>
        <sz val="5"/>
        <rFont val="TH SarabunPSK"/>
        <family val="2"/>
      </rPr>
      <t xml:space="preserve">  </t>
    </r>
    <r>
      <rPr>
        <sz val="14"/>
        <rFont val="TH SarabunPSK"/>
        <family val="2"/>
      </rPr>
      <t xml:space="preserve"> ขนาด 0.26x0.26x21.00 ม. (ชนิดท่อนเดียว)</t>
    </r>
  </si>
  <si>
    <r>
      <t xml:space="preserve"> - เสาเข็มรูปตัวไอ </t>
    </r>
    <r>
      <rPr>
        <sz val="6"/>
        <rFont val="TH SarabunPSK"/>
        <family val="2"/>
      </rPr>
      <t>█</t>
    </r>
    <r>
      <rPr>
        <sz val="5"/>
        <rFont val="TH SarabunPSK"/>
        <family val="2"/>
      </rPr>
      <t xml:space="preserve">  </t>
    </r>
    <r>
      <rPr>
        <sz val="14"/>
        <rFont val="TH SarabunPSK"/>
        <family val="2"/>
      </rPr>
      <t xml:space="preserve"> ขนาด 0.30x0.30x21.00 ม.  (ชนิดท่อนเดียว)</t>
    </r>
  </si>
  <si>
    <r>
      <t xml:space="preserve"> - เสาเข็มรูปตัวไอ </t>
    </r>
    <r>
      <rPr>
        <sz val="6"/>
        <rFont val="TH SarabunPSK"/>
        <family val="2"/>
      </rPr>
      <t>█</t>
    </r>
    <r>
      <rPr>
        <sz val="5"/>
        <rFont val="TH SarabunPSK"/>
        <family val="2"/>
      </rPr>
      <t xml:space="preserve">  </t>
    </r>
    <r>
      <rPr>
        <sz val="14"/>
        <rFont val="TH SarabunPSK"/>
        <family val="2"/>
      </rPr>
      <t xml:space="preserve"> ขนาด 0.35x0.35x21.00 ม.  (ชนิดท่อนเดียว)</t>
    </r>
  </si>
  <si>
    <r>
      <t xml:space="preserve"> - เสาเข็มรูปตัวไอ </t>
    </r>
    <r>
      <rPr>
        <sz val="6"/>
        <rFont val="TH SarabunPSK"/>
        <family val="2"/>
      </rPr>
      <t>█</t>
    </r>
    <r>
      <rPr>
        <sz val="5"/>
        <rFont val="TH SarabunPSK"/>
        <family val="2"/>
      </rPr>
      <t xml:space="preserve">  </t>
    </r>
    <r>
      <rPr>
        <sz val="14"/>
        <rFont val="TH SarabunPSK"/>
        <family val="2"/>
      </rPr>
      <t xml:space="preserve"> ขนาด 0.40x0.40x21.00 ม.  (ชนิดท่อนเดียว)</t>
    </r>
  </si>
  <si>
    <t xml:space="preserve"> - เสาเข็มรูปสี่หลี่ยมตัน </t>
  </si>
  <si>
    <t>เสาเข็ม (ให้สืบราคาจาก ราคากลางกระทรวงพาณิชย์)</t>
  </si>
  <si>
    <t xml:space="preserve"> - เสาเข็มเจาะ ขนาด Ø 0.35x21.00 ม. (6 เส้น 12 มม. ป.@0.15)</t>
  </si>
  <si>
    <t>ค่าเจาะอาจเปลี่ยนแปลงตามสภาพพื้นที่ก่อสร้าง</t>
  </si>
  <si>
    <t>รวมค่าเจาะ</t>
  </si>
  <si>
    <t xml:space="preserve"> - เสาเข็มเจาะ ขนาด Ø 0.40x21.00 ม. (6 เส้น 12 มม. ป.@0.15)</t>
  </si>
  <si>
    <t xml:space="preserve"> - เสาเข็มเจาะ ขนาด Ø 0.50x21.00 ม. (9 เส้น 12 มม. ป.@0.15)</t>
  </si>
  <si>
    <t xml:space="preserve"> - เสาเข็มเจาะ ขนาด Ø 0.60x21.00 ม. (8 เส้น 16 มม. ป.@0.15)</t>
  </si>
  <si>
    <t xml:space="preserve"> - เสาเข็ม คอร.รูปตัวไอขนาด 15 ซม.x3.00 ม.</t>
  </si>
  <si>
    <t xml:space="preserve"> - เสาเข็ม คอร.รูปตัวไอขนาด 15 ซม.x4.00 ม.</t>
  </si>
  <si>
    <t xml:space="preserve"> - เสาเข็ม คอร.รูปตัวไอขนาด 15 ซม.x5.00 ม.</t>
  </si>
  <si>
    <t xml:space="preserve"> - เสาเข็ม คอร. ขนาด 10x12 ซม. รูปตัวที ยาว 3.00 ม.</t>
  </si>
  <si>
    <t xml:space="preserve"> - เสาเข็ม คอร.รูปตัวที ยาว 4.00 ม.</t>
  </si>
  <si>
    <t xml:space="preserve"> - เสาเข็ม คอร.รูปตัวที ยาว 5.00 ม.</t>
  </si>
  <si>
    <t xml:space="preserve"> - เสาเข็มหกเหลี่ยมกลวง ขนาด 0.15x6.00 ม.</t>
  </si>
  <si>
    <t xml:space="preserve"> - เสาตอม่อคอนกรีต ขนาด 10x10 ซม.x1.00 ม.</t>
  </si>
  <si>
    <t xml:space="preserve"> - เสาตอม่อคอนกรีต ขนาด 10x10 ซม.x3.00 ม.</t>
  </si>
  <si>
    <t xml:space="preserve"> - เสาตอม่อคอนกรีต ขนาด 12.5x12.5 ซม.x1.00 ม.</t>
  </si>
  <si>
    <t xml:space="preserve"> - เสาตอม่อคอนกรีต ขนาด 12.5x12.5 ซม.x3.00 ม.</t>
  </si>
  <si>
    <t xml:space="preserve"> - เสาเข็มไม้ยูคาลิปตัส ขนาด Ø 4"x4.00 ม.</t>
  </si>
  <si>
    <t xml:space="preserve"> - เสาเข็มไม้ยูคาลิปตัส ขนาด Ø 5"x5.00 ม.</t>
  </si>
  <si>
    <t xml:space="preserve"> - เสาเข็มไม้ยูคาลิปตัส ขนาด Ø 6"x6.00 ม.</t>
  </si>
  <si>
    <t xml:space="preserve"> - ค่าสกัดหัวเสาเข็มเจาะ ขนาด Ø 0.40 ม.</t>
  </si>
  <si>
    <t xml:space="preserve"> - ค่าสกัดหัวเสาเข็มเจาะ ขนาด Ø 0.50 ม.</t>
  </si>
  <si>
    <t xml:space="preserve"> - ค่าสกัดหัวเสาเข็มเจาะ ขนาด Ø 0.60 ม.</t>
  </si>
  <si>
    <t xml:space="preserve"> - ค่าสกัดหัวเสาเข็ม คอร.รูปตัวไอ ขนาด 0.35 ม.</t>
  </si>
  <si>
    <t xml:space="preserve"> - ค่าสกัดหัวเสาเข็ม คอร.รูปตัวไอ ขนาด 0.40 ม.</t>
  </si>
  <si>
    <t xml:space="preserve"> - ค่าสกัดหัวเสาเข็ม คอร.รูปตัวไอ ขนาด 0.18 ม.</t>
  </si>
  <si>
    <t xml:space="preserve"> - ค่าสกัดหัวเสาเข็ม คอร.สี่เหลี่ยมตัน ขนาด 0.25-0.26 ม.</t>
  </si>
  <si>
    <t xml:space="preserve"> - ค่าสกัดหัวเสาเข็ม คอร.สี่เหลี่ยมตัน ขนาด 0.35 ม.</t>
  </si>
  <si>
    <t xml:space="preserve"> - ค่าสกัดหัวเสาเข็ม คอร.สี่เหลี่ยมตัน ขนาด 0.40 ม.</t>
  </si>
  <si>
    <t>งานทดสอบทางวิศวกรรม</t>
  </si>
  <si>
    <t>การทดสอบความสามารถรับน้ำหนักบรรทุกของพื้นดิน</t>
  </si>
  <si>
    <t xml:space="preserve"> - วีธี BORING TEST</t>
  </si>
  <si>
    <t xml:space="preserve"> - วีธี PLATE BEARING</t>
  </si>
  <si>
    <t>การทดสอบความสมบูรณ์ของเสาเข็ม</t>
  </si>
  <si>
    <t xml:space="preserve"> - วีธี DYNAMIC LOAD TEST</t>
  </si>
  <si>
    <t xml:space="preserve"> - วีธี SEISMIC INTEGRITY TEST</t>
  </si>
  <si>
    <t>เสาเข็มรูปกลมกลวง (แบบแรงเหวี่ยง)</t>
  </si>
  <si>
    <t xml:space="preserve"> - เสาเข็มกลมกลวง (แบบแรงเหวี่ยง) ขนาด Ø 0.25x21.00 ม.</t>
  </si>
  <si>
    <t xml:space="preserve"> - เสาเข็มกลมกลวง (แบบแรงเหวี่ยง) ขนาด Ø 0.30x21.00 ม.</t>
  </si>
  <si>
    <t xml:space="preserve"> - เสาเข็มกลมกลวง (แบบแรงเหวี่ยง) ขนาด Ø 0.35x21.00 ม.</t>
  </si>
  <si>
    <t xml:space="preserve"> - เสาเข็มกลมกลวง (แบบแรงเหวี่ยง) ขนาด Ø 0.40x21.00 ม.</t>
  </si>
  <si>
    <t>เสาเข็มเจาะนำ (Pre-Bore)</t>
  </si>
  <si>
    <t xml:space="preserve"> - ค่าเครื่องจักร (Pre-Bore)</t>
  </si>
  <si>
    <t>กรณีดินแข็ง เพื่อลดแรงสั่นสะเทือน</t>
  </si>
  <si>
    <t xml:space="preserve"> - ไม้แบบทั่วไป อาคาร 2 ชั้น        (ใช้ 70 %)</t>
  </si>
  <si>
    <t xml:space="preserve"> - ไม้แบบทั่วไป อาคาร 4 ชั้นขึ้นไป (ใช้ 50 %)</t>
  </si>
  <si>
    <t xml:space="preserve"> - ไม้แบบทั่วไป อาคาร 3 ชั้น        (ใช้ 60 %)</t>
  </si>
  <si>
    <t xml:space="preserve"> - ไม้แบบเปลือยผิว อาคาร 2 ชั้น        (ใช้ 70 %)</t>
  </si>
  <si>
    <t xml:space="preserve"> - ไม้แบบเปลือยผิว อาคาร 3 ชั้น        (ใช้ 60 %)</t>
  </si>
  <si>
    <t xml:space="preserve"> - ไม้แบบเปลือยผิว อาคาร 4 ชั้นขึ้นไป (ใช้ 50 %)</t>
  </si>
  <si>
    <t xml:space="preserve"> - ไม้แบบเปลือยผิว อาคารชั้นเดียว      (ใช้ 80 %)</t>
  </si>
  <si>
    <t xml:space="preserve"> - ไม้คร่าว ขนาด 1 1/2"x3" (ใช้ 30 % จากปริมาณไม้แบบที่ใช้จริงหลังจากปรับลดจำนวนแล้ว)</t>
  </si>
  <si>
    <t xml:space="preserve"> - ตะปูขนาดต่าง ๆ</t>
  </si>
  <si>
    <t xml:space="preserve"> - นั่งร้านไม้</t>
  </si>
  <si>
    <t>งานคอนกรีตโครงสร้าง (ให้สืบราคาจาก ราคากลางกระทรวงพาณิชย์)</t>
  </si>
  <si>
    <t>คอนกรีตโครงสร้าง ประเภท 5 (ผสมเอง)</t>
  </si>
  <si>
    <t xml:space="preserve"> - คอนกรีตผสมเสร็จ (ทุกกำลังอัด)</t>
  </si>
  <si>
    <t xml:space="preserve"> - คอนกรีตทับหน้า ไม่รวมเหล็กเสริม หนาไม่น้อยกว่า 5 ซม.</t>
  </si>
  <si>
    <t>คอนกรีตเททับหน้า ไม่รวมเหล็กเสริม</t>
  </si>
  <si>
    <t>เหล็กเส้นกลมผิวเรียบ SR.24 (ยาวท่อนละ 10.00 ม.) ราคาต่อเส้น</t>
  </si>
  <si>
    <t>เผื่อวัสดุ 5%</t>
  </si>
  <si>
    <t>เผื่อวัสดุ 7%</t>
  </si>
  <si>
    <t>เผื่อวัสดุ 9%</t>
  </si>
  <si>
    <t>เผื่อวัสดุ 11%</t>
  </si>
  <si>
    <t>เผื่อวัสดุ 13%</t>
  </si>
  <si>
    <t>เผื่อวัสดุ 15%</t>
  </si>
  <si>
    <t>เหล็กเส้นกลมผิวข้ออ้อย SD.30  (ยาวท่อนละ 10.00 ม.) ราคาต่อเส้น</t>
  </si>
  <si>
    <t xml:space="preserve"> - เหล็กเส้นกลมผิวข้ออ้อย SD.40  ขนาด DB 32 มม.(63.13 กก./เส้น)</t>
  </si>
  <si>
    <t>เหล็กเส้นกลมผิวข้ออ้อย SD.40 (ยาวท่อนละ 10.00 เมตร) ราคาต่อเส้น</t>
  </si>
  <si>
    <t>27.06 กก./ท่อน</t>
  </si>
  <si>
    <t>36.78 กก./ท่อน</t>
  </si>
  <si>
    <t>40.56 กก./ท่อน</t>
  </si>
  <si>
    <t>เหล็ก I-Beam</t>
  </si>
  <si>
    <t xml:space="preserve"> - เหล็ก I-Beam ขนาด 150x75x5.5x9.5 มม.</t>
  </si>
  <si>
    <t xml:space="preserve"> - เหล็ก I-Beam ขนาด 150x125x8.5x14 มม.</t>
  </si>
  <si>
    <t xml:space="preserve"> - เหล็ก I-Beam ขนาด 200x100x7x10 มม.</t>
  </si>
  <si>
    <t xml:space="preserve"> - เหล็ก I-Beam ขนาด 220x100x8.1x12.2 มม.</t>
  </si>
  <si>
    <t xml:space="preserve"> - เหล็ก I-Beam ขนาด 250x125x7.5x12.5 มม.</t>
  </si>
  <si>
    <t xml:space="preserve"> - เหล็ก I-Beam ขนาด 260x113x9.4x14 มม.</t>
  </si>
  <si>
    <t xml:space="preserve"> - เหล็ก I-Beam ขนาด 300x150x8x13 มม.</t>
  </si>
  <si>
    <t xml:space="preserve"> - เหล็ก I-Beam ขนาด 300x150x11.5x22 มม.</t>
  </si>
  <si>
    <t xml:space="preserve"> - เหล็ก I-Beam ขนาด 300x150x12x24 มม.</t>
  </si>
  <si>
    <t xml:space="preserve"> - เหล็ก I-Beam ขนาด 400x150x10x18 มม.</t>
  </si>
  <si>
    <t xml:space="preserve"> - เหล็ก I-Beam ขนาด 450x175x11x20 มม.</t>
  </si>
  <si>
    <t xml:space="preserve"> - เหล็ก I-Beam ขนาด 500x190x11.5x23 มม.</t>
  </si>
  <si>
    <t xml:space="preserve"> - เหล็ก I-Beam ขนาด 600x190x13x25 มม.</t>
  </si>
  <si>
    <t>(103.00 กก./ท่อน)</t>
  </si>
  <si>
    <t>(217.00 กก./ท่อน)</t>
  </si>
  <si>
    <t>(156.00 กก./ท่อน)</t>
  </si>
  <si>
    <t>(186.00 กก./ท่อน)</t>
  </si>
  <si>
    <t>(230.00 กก./ท่อน)</t>
  </si>
  <si>
    <t>(252.00 กก./ท่อน)</t>
  </si>
  <si>
    <t>(290.00 กก./ท่อน)</t>
  </si>
  <si>
    <t>(461.00 กก./ท่อน)</t>
  </si>
  <si>
    <t>(523.00 กก./ท่อน)</t>
  </si>
  <si>
    <t>(432.00 กก./ท่อน)</t>
  </si>
  <si>
    <t>(550.00 กก./ท่อน)</t>
  </si>
  <si>
    <t>(666.00 กก./ท่อน)</t>
  </si>
  <si>
    <t>(798.00 กก./ท่อน)</t>
  </si>
  <si>
    <t xml:space="preserve"> - เหล็กฉาก ขนาด 25x25x3 มม.</t>
  </si>
  <si>
    <t xml:space="preserve"> - เหล็กฉาก ขนาด 25x25x5 มม.</t>
  </si>
  <si>
    <t xml:space="preserve"> - เหล็กฉาก ขนาด 30x30x3 มม.</t>
  </si>
  <si>
    <t xml:space="preserve"> - เหล็กฉาก ขนาด 30x30x4 มม.</t>
  </si>
  <si>
    <t xml:space="preserve"> - เหล็กฉาก ขนาด 30x30x5 มม.</t>
  </si>
  <si>
    <t xml:space="preserve"> - เหล็กฉาก ขนาด 40x40x3 มม.</t>
  </si>
  <si>
    <t xml:space="preserve"> - เหล็กฉาก ขนาด 40x40x5 มม.</t>
  </si>
  <si>
    <t xml:space="preserve"> - เหล็กฉาก ขนาด 50x50x5 มม.</t>
  </si>
  <si>
    <t>เหล็กฉาก (ชนิดรีดร้อน)</t>
  </si>
  <si>
    <t xml:space="preserve"> - เหล็กฉาก ขนาด 65x65x6 มม.</t>
  </si>
  <si>
    <t>(10.98 กก./ท่อน)</t>
  </si>
  <si>
    <t>(17.70 กก./ท่อน)</t>
  </si>
  <si>
    <t>(6.72 กก./ท่อน)</t>
  </si>
  <si>
    <t>(10.60 กก./ท่อน)</t>
  </si>
  <si>
    <t>(8.16 กก./ท่อน)</t>
  </si>
  <si>
    <t>(10.89 กก./ท่อน)</t>
  </si>
  <si>
    <t>(13.10 กก./ท่อน)</t>
  </si>
  <si>
    <t>(22.62 กก./ท่อน)</t>
  </si>
  <si>
    <t>(26.58 กก./ท่อน)</t>
  </si>
  <si>
    <t>(35.50 กก./ท่อน)</t>
  </si>
  <si>
    <t xml:space="preserve"> - เหล็กฉาก ขนาด 65x65x8 มม.</t>
  </si>
  <si>
    <t xml:space="preserve"> - เหล็กฉาก ขนาด 75x75x6 มม.</t>
  </si>
  <si>
    <t xml:space="preserve"> - เหล็กฉาก ขนาด 75x75x9 มม.</t>
  </si>
  <si>
    <t xml:space="preserve"> - เหล็กฉาก ขนาด 75x75x12 มม.</t>
  </si>
  <si>
    <t xml:space="preserve"> - เหล็กฉาก ขนาด 90x90x7 มม.</t>
  </si>
  <si>
    <t xml:space="preserve"> - เหล็กฉาก ขนาด 90x90x10 มม.</t>
  </si>
  <si>
    <t xml:space="preserve"> - เหล็กฉาก ขนาด 90x90x13 มม.</t>
  </si>
  <si>
    <t xml:space="preserve"> - เหล็กฉาก ขนาด 100x100x7 มม.</t>
  </si>
  <si>
    <t xml:space="preserve"> - เหล็กฉาก ขนาด 100x100x10 มม.</t>
  </si>
  <si>
    <t xml:space="preserve"> - เหล็กฉาก ขนาด 100x100x13 มม.</t>
  </si>
  <si>
    <t xml:space="preserve"> - เหล็กฉาก ขนาด 130x130x9 มม.</t>
  </si>
  <si>
    <t xml:space="preserve"> - เหล็กฉาก ขนาด 130x130x12 มม.</t>
  </si>
  <si>
    <t xml:space="preserve"> - เหล็กฉาก ขนาด 130x130x15 มม.</t>
  </si>
  <si>
    <t xml:space="preserve"> - เหล็กฉาก ขนาด 150x150x10 มม.</t>
  </si>
  <si>
    <t xml:space="preserve"> - เหล็กฉาก ขนาด 150x150x12 มม.</t>
  </si>
  <si>
    <t xml:space="preserve"> - เหล็กฉาก ขนาด 150x150x15 มม.</t>
  </si>
  <si>
    <t>(45.96 กก./ท่อน)</t>
  </si>
  <si>
    <t>(41.10 กก./ท่อน)</t>
  </si>
  <si>
    <t>(59.76 กก./ท่อน)</t>
  </si>
  <si>
    <t>(78.00 กก./ท่อน)</t>
  </si>
  <si>
    <t>(57.54 กก./ท่อน)</t>
  </si>
  <si>
    <t>(79.80 กก./ท่อน)</t>
  </si>
  <si>
    <t>(102.00 กก./ท่อน)</t>
  </si>
  <si>
    <t>(62.20 กก./ท่อน)</t>
  </si>
  <si>
    <t>(89.20 กก./ท่อน)</t>
  </si>
  <si>
    <t>(114.60 กก./ท่อน)</t>
  </si>
  <si>
    <t>(106.98 กก./ท่อน)</t>
  </si>
  <si>
    <t>(139.98 กก./ท่อน)</t>
  </si>
  <si>
    <t>(172.98 กก./ท่อน)</t>
  </si>
  <si>
    <t>(138.00 กก./ท่อน)</t>
  </si>
  <si>
    <t>(163.98 กก./ท่อน)</t>
  </si>
  <si>
    <t>(201.98 กก./ท่อน)</t>
  </si>
  <si>
    <t>เหล็กฉาก (ชนิดรีดเย็น)</t>
  </si>
  <si>
    <t xml:space="preserve"> - เหล็กฉาก ขนาด 30x30x3.2 มม.</t>
  </si>
  <si>
    <t xml:space="preserve"> - เหล็กฉาก ขนาด 40x40x3.2 มม.</t>
  </si>
  <si>
    <t xml:space="preserve"> - เหล็กฉาก ขนาด 50x50x3.2 มม.</t>
  </si>
  <si>
    <t xml:space="preserve"> - เหล็กฉาก ขนาด 60x60x3.2 มม.</t>
  </si>
  <si>
    <t>(8.28 กก./ท่อน)</t>
  </si>
  <si>
    <t>(11.28 กก./ท่อน)</t>
  </si>
  <si>
    <t>(14.28 กก./ท่อน)</t>
  </si>
  <si>
    <t>(17.28 กก./ท่อน)</t>
  </si>
  <si>
    <t>ท่อเหล็กกลวง สี่เหลี่ยมจัตุรัส (Square Tube)</t>
  </si>
  <si>
    <t xml:space="preserve"> - ท่อเหล็กกลวงสี่เหลี่ยมจัตุรัส ขนาด 1/2" x 1/2" หนา 1.2 มม.</t>
  </si>
  <si>
    <t xml:space="preserve"> - ท่อเหล็กกลวงสี่เหลี่ยมจัตุรัส ขนาด 3/4" x 3/4" หนา 1.2 มม.</t>
  </si>
  <si>
    <t xml:space="preserve"> - ท่อเหล็กกลวงสี่เหลี่ยมจัตุรัส ขนาด 1"x1" หนา 1.2 มม.</t>
  </si>
  <si>
    <t xml:space="preserve"> - ท่อเหล็กกลวงสี่เหลี่ยมจัตุรัส ขนาด 1 1/2"x1 1/2" หนา 2.0 มม.</t>
  </si>
  <si>
    <t xml:space="preserve"> - ท่อเหล็กกลวงสี่เหลี่ยมจัตุรัส ขนาด 2"x2" หนา 2.3 มม. (มอก.)</t>
  </si>
  <si>
    <t xml:space="preserve"> - ท่อเหล็กกลวงสี่เหลี่ยมจัตุรัส ขนาด 2"x2" หนา 3.2 มม. (มอก.)</t>
  </si>
  <si>
    <t xml:space="preserve"> - ท่อเหล็กกลวงสี่เหลี่ยมจัตุรัส ขนาด 3"x3" หนา 3.2 มม. (มอก.)</t>
  </si>
  <si>
    <t xml:space="preserve"> - ท่อเหล็กกลวงสี่เหลี่ยมจัตุรัส ขนาด 3"x3" หนา 4.0 มม. (มอก.)</t>
  </si>
  <si>
    <t xml:space="preserve"> - ท่อเหล็กกลวงสี่เหลี่ยมจัตุรัส ขนาด 4"x4" หนา 3.2 มม. (มอก.)</t>
  </si>
  <si>
    <t xml:space="preserve"> - ท่อเหล็กกลวงสี่เหลี่ยมจัตุรัส ขนาด 4"x4" หนา 4.0 มม. (มอก.)</t>
  </si>
  <si>
    <t xml:space="preserve"> - ท่อเหล็กกลวงสี่เหลี่ยมจัตุรัส ขนาด 4"x4" หนา 4.5 มม. (มอก.)</t>
  </si>
  <si>
    <t xml:space="preserve"> - ท่อเหล็กกลวงสี่เหลี่ยมจัตุรัส ขนาด 5"x5" หนา 3.2 มม. (JIS)</t>
  </si>
  <si>
    <t xml:space="preserve"> - ท่อเหล็กกลวงสี่เหลี่ยมจัตุรัส ขนาด 5"x5" หนา 4.5 มม. (JIS)</t>
  </si>
  <si>
    <t xml:space="preserve"> - ท่อเหล็กกลวงสี่เหลี่ยมจัตุรัส ขนาด 5"x5" หนา 6.0 มม. (JIS)</t>
  </si>
  <si>
    <t xml:space="preserve"> - ท่อเหล็กกลวงสี่เหลี่ยมจัตุรัส ขนาด 6"x6" หนา 3.2 มม. (JIS)</t>
  </si>
  <si>
    <t xml:space="preserve"> - ท่อเหล็กกลวงสี่เหลี่ยมจัตุรัส ขนาด 6"x6" หนา 6.0 มม. (มอก.)</t>
  </si>
  <si>
    <t xml:space="preserve"> - ท่อเหล็กกลวงสี่เหลี่ยมจัตุรัส ขนาด 6"x6" หนา 4.5 มม. (มอก.)</t>
  </si>
  <si>
    <t>(2.28 กก./ท่อน)</t>
  </si>
  <si>
    <t>(3.84 กก./ท่อน)</t>
  </si>
  <si>
    <t>(5.22 กก./ท่อน)</t>
  </si>
  <si>
    <t>(13.08 กก./ท่อน)</t>
  </si>
  <si>
    <t>(42.06 กก./ท่อน)</t>
  </si>
  <si>
    <t>(51.54 กก./ท่อน)</t>
  </si>
  <si>
    <t>(70.38 กก./ท่อน)</t>
  </si>
  <si>
    <t>(78.48.00 กก./ท่อน)</t>
  </si>
  <si>
    <t>(99.72 กก./ท่อน)</t>
  </si>
  <si>
    <t>(130.14 กก./ท่อน)</t>
  </si>
  <si>
    <t>(82.02 กก./ท่อน)</t>
  </si>
  <si>
    <t>(158.4 กก./ท่อน)</t>
  </si>
  <si>
    <t xml:space="preserve"> - ท่อเหล็กกลวงสี่เหลี่ยมผืนผ้า ขนาด 1"x2" หนา 2.3 มม. (มอก.)</t>
  </si>
  <si>
    <t>(14.64 กก./ท่อน)</t>
  </si>
  <si>
    <t xml:space="preserve"> - ท่อเหล็กกลวงสี่เหลี่ยมผืนผ้า ขนาด 1"x2" หนา 3.2 มม. (มอก.)</t>
  </si>
  <si>
    <t>(19.44 กก./ท่อน)</t>
  </si>
  <si>
    <t xml:space="preserve"> - ท่อเหล็กกลวงสี่เหลี่ยมผืนผ้า ขนาด 2"x4" หนา 3.2 มม. (มอก.)</t>
  </si>
  <si>
    <t>(78.48 กก./ท่อน)</t>
  </si>
  <si>
    <t>(158.40 กก./ท่อน)</t>
  </si>
  <si>
    <t>7.1.5</t>
  </si>
  <si>
    <t xml:space="preserve">คำนวณราคากลางโดย  </t>
  </si>
  <si>
    <t xml:space="preserve">หน่วยงานเจ้าของโครงการ/งานก่อสร้าง   </t>
  </si>
  <si>
    <t xml:space="preserve">สถานที่ก่อสร้าง  </t>
  </si>
  <si>
    <t>ชื่อโครงการ/งานก่อสร้าง  ราคากลางมาตรฐาน ชย.ทอ.</t>
  </si>
  <si>
    <t>ก้อน/ตร.ม.</t>
  </si>
  <si>
    <t xml:space="preserve"> หลังคาเหล็กรีดลอนชนิดเคลือบสี ความสูงลอนไม่น้อยกว่า 25 มม.ชนิดเคลือบสี มีความแข็งแรง ณ จุดคลาก (Yield Strength) ไม่น้อยกว่า 550 MPa ติดตั้งโดยใช้ระบบสกรู (Bolt) พร้อมฉนวนกันความร้อน PU หนา 50 มม. ปิดทับด้วย Aluminum foil โดยผลิตสำเร็จรูปจากโรงงาน</t>
  </si>
  <si>
    <t>หลังคาเหล็กรีดลอนชนิดเคลือบสี ความสูงลอนไม่น้อยกว่า 25 มม.ชนิดเคลือบสี มีความแข็งแรง ณ จุดคลาก (Yield Strength) ไม่น้อยกว่า 550 MPa ติดตั้งโดยใช้ระบบสกรู (Bolt) พร้อมฉนวนกันความร้อน PU หนา 25 มม. ปิดทับด้วย Aluminum foil โดยผลิตสำเร็จรูปจากโรงงาน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</si>
</sst>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#,##0.0"/>
    <numFmt numFmtId="168" formatCode="_-* #,##0.0_-;\-* #,##0.0_-;_-* &quot;-&quot;??_-;_-@_-"/>
  </numFmts>
  <fonts count="27" x14ac:knownFonts="1">
    <font>
      <sz val="14"/>
      <name val="AngsanaUPC"/>
    </font>
    <font>
      <sz val="14"/>
      <name val="AngsanaUPC"/>
      <family val="1"/>
    </font>
    <font>
      <sz val="14"/>
      <name val="TH SarabunPSK"/>
      <family val="2"/>
    </font>
    <font>
      <b/>
      <sz val="14"/>
      <name val="TH SarabunPSK"/>
      <family val="2"/>
    </font>
    <font>
      <i/>
      <sz val="14"/>
      <name val="TH SarabunPSK"/>
      <family val="2"/>
    </font>
    <font>
      <sz val="13"/>
      <name val="TH SarabunPSK"/>
      <family val="2"/>
    </font>
    <font>
      <u/>
      <sz val="14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color indexed="10"/>
      <name val="TH SarabunPSK"/>
      <family val="2"/>
    </font>
    <font>
      <sz val="5"/>
      <name val="TH SarabunPSK"/>
      <family val="2"/>
    </font>
    <font>
      <sz val="6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8"/>
      <name val="AngsanaUPC"/>
      <family val="1"/>
    </font>
    <font>
      <sz val="13"/>
      <name val="BrowalliaUPC"/>
      <family val="2"/>
    </font>
    <font>
      <sz val="12"/>
      <color rgb="FFFF0000"/>
      <name val="TH SarabunPSK"/>
      <family val="2"/>
    </font>
    <font>
      <sz val="8"/>
      <name val="AngsanaUPC"/>
    </font>
    <font>
      <sz val="1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38" fontId="23" fillId="0" borderId="0" applyBorder="0"/>
  </cellStyleXfs>
  <cellXfs count="431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Border="1"/>
    <xf numFmtId="3" fontId="2" fillId="0" borderId="0" xfId="0" applyNumberFormat="1" applyFont="1"/>
    <xf numFmtId="14" fontId="2" fillId="0" borderId="0" xfId="0" applyNumberFormat="1" applyFont="1" applyBorder="1"/>
    <xf numFmtId="0" fontId="3" fillId="0" borderId="3" xfId="0" applyFont="1" applyBorder="1" applyAlignment="1">
      <alignment horizontal="left"/>
    </xf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right"/>
    </xf>
    <xf numFmtId="3" fontId="6" fillId="0" borderId="3" xfId="0" applyNumberFormat="1" applyFont="1" applyBorder="1"/>
    <xf numFmtId="168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wrapText="1"/>
    </xf>
    <xf numFmtId="3" fontId="2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vertical="top" wrapText="1"/>
    </xf>
    <xf numFmtId="3" fontId="2" fillId="0" borderId="3" xfId="0" applyNumberFormat="1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right" vertical="center" wrapText="1"/>
    </xf>
    <xf numFmtId="166" fontId="2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3" fontId="3" fillId="0" borderId="3" xfId="0" applyNumberFormat="1" applyFont="1" applyBorder="1" applyAlignment="1">
      <alignment vertical="top" wrapText="1"/>
    </xf>
    <xf numFmtId="3" fontId="3" fillId="0" borderId="3" xfId="0" applyNumberFormat="1" applyFont="1" applyFill="1" applyBorder="1" applyAlignment="1">
      <alignment horizontal="left"/>
    </xf>
    <xf numFmtId="3" fontId="3" fillId="0" borderId="3" xfId="0" applyNumberFormat="1" applyFont="1" applyBorder="1"/>
    <xf numFmtId="3" fontId="2" fillId="0" borderId="3" xfId="0" applyNumberFormat="1" applyFont="1" applyBorder="1" applyAlignment="1">
      <alignment horizontal="left" vertical="top" wrapText="1"/>
    </xf>
    <xf numFmtId="165" fontId="2" fillId="0" borderId="3" xfId="1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vertical="top"/>
    </xf>
    <xf numFmtId="3" fontId="2" fillId="0" borderId="3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left"/>
    </xf>
    <xf numFmtId="3" fontId="3" fillId="0" borderId="3" xfId="0" applyNumberFormat="1" applyFont="1" applyBorder="1" applyAlignment="1">
      <alignment horizontal="right" vertical="top" wrapText="1"/>
    </xf>
    <xf numFmtId="0" fontId="7" fillId="0" borderId="6" xfId="0" applyFont="1" applyBorder="1" applyAlignment="1">
      <alignment horizontal="center"/>
    </xf>
    <xf numFmtId="0" fontId="8" fillId="0" borderId="0" xfId="0" applyFont="1"/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11" fillId="0" borderId="1" xfId="0" applyFont="1" applyBorder="1"/>
    <xf numFmtId="0" fontId="11" fillId="0" borderId="0" xfId="0" applyFont="1"/>
    <xf numFmtId="0" fontId="11" fillId="0" borderId="2" xfId="0" applyFont="1" applyBorder="1"/>
    <xf numFmtId="0" fontId="9" fillId="0" borderId="2" xfId="0" applyFont="1" applyBorder="1" applyAlignment="1"/>
    <xf numFmtId="0" fontId="9" fillId="0" borderId="2" xfId="0" applyFont="1" applyBorder="1" applyAlignment="1">
      <alignment horizontal="right"/>
    </xf>
    <xf numFmtId="0" fontId="9" fillId="0" borderId="2" xfId="0" applyFont="1" applyBorder="1" applyAlignment="1">
      <alignment horizontal="center"/>
    </xf>
    <xf numFmtId="165" fontId="2" fillId="0" borderId="3" xfId="1" applyNumberFormat="1" applyFont="1" applyBorder="1" applyAlignment="1">
      <alignment horizontal="center"/>
    </xf>
    <xf numFmtId="165" fontId="2" fillId="0" borderId="3" xfId="1" applyNumberFormat="1" applyFont="1" applyBorder="1" applyAlignment="1">
      <alignment horizontal="right"/>
    </xf>
    <xf numFmtId="3" fontId="2" fillId="0" borderId="3" xfId="0" applyNumberFormat="1" applyFont="1" applyFill="1" applyBorder="1" applyAlignment="1">
      <alignment horizontal="center" vertical="top" wrapText="1"/>
    </xf>
    <xf numFmtId="3" fontId="2" fillId="0" borderId="3" xfId="0" applyNumberFormat="1" applyFont="1" applyFill="1" applyBorder="1" applyAlignment="1">
      <alignment vertical="top" wrapText="1"/>
    </xf>
    <xf numFmtId="165" fontId="2" fillId="0" borderId="3" xfId="1" applyNumberFormat="1" applyFont="1" applyBorder="1" applyAlignment="1">
      <alignment horizontal="center" vertical="top"/>
    </xf>
    <xf numFmtId="3" fontId="2" fillId="0" borderId="3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left"/>
    </xf>
    <xf numFmtId="165" fontId="2" fillId="0" borderId="3" xfId="1" applyNumberFormat="1" applyFont="1" applyBorder="1" applyAlignment="1">
      <alignment horizontal="center" vertical="top" wrapText="1"/>
    </xf>
    <xf numFmtId="0" fontId="2" fillId="0" borderId="3" xfId="0" applyFont="1" applyBorder="1"/>
    <xf numFmtId="3" fontId="2" fillId="0" borderId="3" xfId="0" applyNumberFormat="1" applyFont="1" applyFill="1" applyBorder="1" applyAlignment="1">
      <alignment horizontal="left" vertical="top" wrapText="1"/>
    </xf>
    <xf numFmtId="3" fontId="3" fillId="0" borderId="3" xfId="0" applyNumberFormat="1" applyFont="1" applyFill="1" applyBorder="1" applyAlignment="1">
      <alignment horizontal="center"/>
    </xf>
    <xf numFmtId="165" fontId="3" fillId="0" borderId="3" xfId="1" applyNumberFormat="1" applyFont="1" applyBorder="1" applyAlignment="1">
      <alignment horizontal="center" vertical="top" wrapText="1"/>
    </xf>
    <xf numFmtId="0" fontId="3" fillId="0" borderId="3" xfId="0" applyFont="1" applyBorder="1"/>
    <xf numFmtId="0" fontId="6" fillId="0" borderId="3" xfId="0" applyFont="1" applyBorder="1"/>
    <xf numFmtId="0" fontId="2" fillId="0" borderId="3" xfId="0" applyFont="1" applyBorder="1" applyAlignment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165" fontId="2" fillId="0" borderId="3" xfId="1" applyNumberFormat="1" applyFont="1" applyFill="1" applyBorder="1" applyAlignment="1">
      <alignment horizontal="right" vertical="center" wrapText="1"/>
    </xf>
    <xf numFmtId="0" fontId="2" fillId="2" borderId="3" xfId="0" applyFont="1" applyFill="1" applyBorder="1"/>
    <xf numFmtId="43" fontId="2" fillId="3" borderId="3" xfId="1" applyNumberFormat="1" applyFont="1" applyFill="1" applyBorder="1" applyProtection="1">
      <protection locked="0"/>
    </xf>
    <xf numFmtId="43" fontId="2" fillId="3" borderId="3" xfId="1" applyNumberFormat="1" applyFont="1" applyFill="1" applyBorder="1" applyAlignment="1" applyProtection="1">
      <alignment horizontal="center"/>
      <protection locked="0"/>
    </xf>
    <xf numFmtId="165" fontId="2" fillId="3" borderId="3" xfId="1" applyNumberFormat="1" applyFont="1" applyFill="1" applyBorder="1"/>
    <xf numFmtId="43" fontId="2" fillId="3" borderId="3" xfId="1" applyNumberFormat="1" applyFont="1" applyFill="1" applyBorder="1"/>
    <xf numFmtId="3" fontId="2" fillId="2" borderId="3" xfId="0" applyNumberFormat="1" applyFont="1" applyFill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1" fontId="2" fillId="0" borderId="3" xfId="0" applyNumberFormat="1" applyFont="1" applyBorder="1" applyAlignment="1">
      <alignment horizontal="right"/>
    </xf>
    <xf numFmtId="165" fontId="2" fillId="0" borderId="3" xfId="1" applyNumberFormat="1" applyFont="1" applyBorder="1" applyAlignment="1">
      <alignment horizontal="right" vertical="center"/>
    </xf>
    <xf numFmtId="164" fontId="12" fillId="4" borderId="0" xfId="0" applyNumberFormat="1" applyFont="1" applyFill="1" applyBorder="1"/>
    <xf numFmtId="0" fontId="2" fillId="2" borderId="3" xfId="0" applyFont="1" applyFill="1" applyBorder="1" applyAlignment="1">
      <alignment wrapText="1"/>
    </xf>
    <xf numFmtId="43" fontId="2" fillId="0" borderId="3" xfId="1" applyNumberFormat="1" applyFont="1" applyFill="1" applyBorder="1" applyProtection="1">
      <protection locked="0"/>
    </xf>
    <xf numFmtId="43" fontId="2" fillId="0" borderId="3" xfId="1" quotePrefix="1" applyNumberFormat="1" applyFont="1" applyFill="1" applyBorder="1" applyAlignment="1" applyProtection="1">
      <alignment horizontal="left"/>
      <protection locked="0"/>
    </xf>
    <xf numFmtId="43" fontId="2" fillId="0" borderId="3" xfId="1" applyNumberFormat="1" applyFont="1" applyFill="1" applyBorder="1" applyAlignment="1" applyProtection="1">
      <alignment horizontal="center"/>
      <protection locked="0"/>
    </xf>
    <xf numFmtId="165" fontId="2" fillId="0" borderId="3" xfId="1" applyNumberFormat="1" applyFont="1" applyFill="1" applyBorder="1" applyProtection="1">
      <protection locked="0"/>
    </xf>
    <xf numFmtId="165" fontId="2" fillId="0" borderId="3" xfId="1" applyNumberFormat="1" applyFont="1" applyFill="1" applyBorder="1"/>
    <xf numFmtId="43" fontId="2" fillId="0" borderId="3" xfId="1" applyNumberFormat="1" applyFont="1" applyFill="1" applyBorder="1"/>
    <xf numFmtId="3" fontId="4" fillId="0" borderId="3" xfId="0" applyNumberFormat="1" applyFont="1" applyBorder="1" applyAlignment="1">
      <alignment vertical="top" wrapText="1"/>
    </xf>
    <xf numFmtId="3" fontId="2" fillId="0" borderId="3" xfId="0" applyNumberFormat="1" applyFont="1" applyBorder="1" applyAlignment="1"/>
    <xf numFmtId="0" fontId="5" fillId="0" borderId="0" xfId="0" applyFont="1" applyAlignment="1"/>
    <xf numFmtId="3" fontId="2" fillId="0" borderId="3" xfId="0" applyNumberFormat="1" applyFont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6" fillId="3" borderId="3" xfId="0" applyFont="1" applyFill="1" applyBorder="1"/>
    <xf numFmtId="0" fontId="2" fillId="3" borderId="3" xfId="0" applyFont="1" applyFill="1" applyBorder="1" applyAlignment="1">
      <alignment horizontal="right"/>
    </xf>
    <xf numFmtId="3" fontId="2" fillId="3" borderId="3" xfId="0" applyNumberFormat="1" applyFont="1" applyFill="1" applyBorder="1" applyAlignment="1">
      <alignment horizontal="right"/>
    </xf>
    <xf numFmtId="3" fontId="2" fillId="3" borderId="3" xfId="0" applyNumberFormat="1" applyFont="1" applyFill="1" applyBorder="1" applyAlignment="1">
      <alignment horizontal="right" vertical="top" wrapText="1"/>
    </xf>
    <xf numFmtId="0" fontId="2" fillId="3" borderId="0" xfId="0" applyFont="1" applyFill="1" applyBorder="1"/>
    <xf numFmtId="0" fontId="2" fillId="3" borderId="3" xfId="0" applyFont="1" applyFill="1" applyBorder="1"/>
    <xf numFmtId="0" fontId="2" fillId="3" borderId="3" xfId="0" applyFont="1" applyFill="1" applyBorder="1" applyAlignment="1">
      <alignment horizontal="left"/>
    </xf>
    <xf numFmtId="0" fontId="4" fillId="2" borderId="3" xfId="0" applyFont="1" applyFill="1" applyBorder="1"/>
    <xf numFmtId="165" fontId="2" fillId="0" borderId="3" xfId="1" applyNumberFormat="1" applyFont="1" applyBorder="1" applyAlignment="1">
      <alignment horizontal="center" vertical="top"/>
    </xf>
    <xf numFmtId="167" fontId="3" fillId="0" borderId="3" xfId="0" applyNumberFormat="1" applyFont="1" applyBorder="1" applyAlignment="1">
      <alignment horizontal="center"/>
    </xf>
    <xf numFmtId="165" fontId="9" fillId="0" borderId="0" xfId="1" applyNumberFormat="1" applyFont="1"/>
    <xf numFmtId="165" fontId="9" fillId="0" borderId="2" xfId="1" applyNumberFormat="1" applyFont="1" applyBorder="1" applyAlignment="1"/>
    <xf numFmtId="165" fontId="9" fillId="0" borderId="2" xfId="1" applyNumberFormat="1" applyFont="1" applyBorder="1"/>
    <xf numFmtId="165" fontId="7" fillId="0" borderId="8" xfId="1" applyNumberFormat="1" applyFont="1" applyBorder="1" applyAlignment="1">
      <alignment horizontal="center"/>
    </xf>
    <xf numFmtId="165" fontId="2" fillId="0" borderId="3" xfId="1" applyNumberFormat="1" applyFont="1" applyBorder="1"/>
    <xf numFmtId="165" fontId="2" fillId="3" borderId="3" xfId="1" applyNumberFormat="1" applyFont="1" applyFill="1" applyBorder="1" applyAlignment="1">
      <alignment horizontal="right"/>
    </xf>
    <xf numFmtId="165" fontId="2" fillId="0" borderId="3" xfId="1" applyNumberFormat="1" applyFont="1" applyBorder="1" applyAlignment="1">
      <alignment horizontal="right" vertical="top" wrapText="1"/>
    </xf>
    <xf numFmtId="165" fontId="2" fillId="0" borderId="3" xfId="1" applyNumberFormat="1" applyFont="1" applyBorder="1" applyAlignment="1">
      <alignment horizontal="right" vertical="center" wrapText="1"/>
    </xf>
    <xf numFmtId="165" fontId="2" fillId="0" borderId="0" xfId="1" applyNumberFormat="1" applyFont="1"/>
    <xf numFmtId="0" fontId="9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" fontId="15" fillId="0" borderId="3" xfId="0" applyNumberFormat="1" applyFont="1" applyBorder="1"/>
    <xf numFmtId="3" fontId="15" fillId="0" borderId="3" xfId="0" applyNumberFormat="1" applyFont="1" applyBorder="1" applyAlignment="1">
      <alignment horizontal="right" vertical="center"/>
    </xf>
    <xf numFmtId="43" fontId="15" fillId="0" borderId="3" xfId="1" applyNumberFormat="1" applyFont="1" applyFill="1" applyBorder="1" applyProtection="1">
      <protection locked="0"/>
    </xf>
    <xf numFmtId="3" fontId="15" fillId="3" borderId="3" xfId="0" applyNumberFormat="1" applyFont="1" applyFill="1" applyBorder="1" applyAlignment="1">
      <alignment horizontal="right" vertical="top" wrapText="1"/>
    </xf>
    <xf numFmtId="3" fontId="15" fillId="3" borderId="3" xfId="0" applyNumberFormat="1" applyFont="1" applyFill="1" applyBorder="1" applyAlignment="1">
      <alignment horizontal="right"/>
    </xf>
    <xf numFmtId="3" fontId="15" fillId="0" borderId="3" xfId="0" applyNumberFormat="1" applyFont="1" applyBorder="1" applyAlignment="1">
      <alignment vertical="top" wrapText="1"/>
    </xf>
    <xf numFmtId="3" fontId="15" fillId="0" borderId="3" xfId="0" applyNumberFormat="1" applyFont="1" applyBorder="1" applyAlignment="1">
      <alignment horizontal="center" vertical="top" wrapText="1"/>
    </xf>
    <xf numFmtId="43" fontId="2" fillId="0" borderId="3" xfId="1" applyNumberFormat="1" applyFont="1" applyFill="1" applyBorder="1" applyAlignment="1" applyProtection="1">
      <alignment horizontal="left"/>
      <protection locked="0"/>
    </xf>
    <xf numFmtId="168" fontId="2" fillId="3" borderId="3" xfId="1" applyNumberFormat="1" applyFont="1" applyFill="1" applyBorder="1" applyAlignment="1" applyProtection="1">
      <alignment horizontal="center"/>
      <protection locked="0"/>
    </xf>
    <xf numFmtId="165" fontId="2" fillId="0" borderId="3" xfId="1" applyNumberFormat="1" applyFont="1" applyBorder="1" applyAlignment="1">
      <alignment horizontal="center" vertical="top"/>
    </xf>
    <xf numFmtId="165" fontId="2" fillId="0" borderId="3" xfId="1" applyNumberFormat="1" applyFont="1" applyBorder="1" applyAlignment="1">
      <alignment vertical="top" wrapText="1"/>
    </xf>
    <xf numFmtId="165" fontId="2" fillId="0" borderId="3" xfId="1" applyNumberFormat="1" applyFont="1" applyBorder="1" applyAlignment="1">
      <alignment horizontal="center" vertical="top"/>
    </xf>
    <xf numFmtId="0" fontId="3" fillId="2" borderId="3" xfId="0" applyFont="1" applyFill="1" applyBorder="1"/>
    <xf numFmtId="43" fontId="3" fillId="3" borderId="3" xfId="1" applyNumberFormat="1" applyFont="1" applyFill="1" applyBorder="1" applyProtection="1">
      <protection locked="0"/>
    </xf>
    <xf numFmtId="0" fontId="3" fillId="3" borderId="3" xfId="0" applyFont="1" applyFill="1" applyBorder="1"/>
    <xf numFmtId="3" fontId="15" fillId="0" borderId="3" xfId="0" applyNumberFormat="1" applyFont="1" applyBorder="1" applyAlignment="1">
      <alignment vertical="top"/>
    </xf>
    <xf numFmtId="3" fontId="3" fillId="0" borderId="3" xfId="0" applyNumberFormat="1" applyFont="1" applyBorder="1" applyAlignment="1">
      <alignment horizontal="left"/>
    </xf>
    <xf numFmtId="167" fontId="2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left" vertical="top" wrapText="1"/>
    </xf>
    <xf numFmtId="165" fontId="15" fillId="0" borderId="3" xfId="1" applyNumberFormat="1" applyFont="1" applyBorder="1" applyAlignment="1">
      <alignment horizontal="right"/>
    </xf>
    <xf numFmtId="165" fontId="15" fillId="0" borderId="3" xfId="1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165" fontId="3" fillId="0" borderId="3" xfId="1" applyNumberFormat="1" applyFont="1" applyBorder="1" applyAlignment="1">
      <alignment horizontal="right"/>
    </xf>
    <xf numFmtId="165" fontId="3" fillId="0" borderId="3" xfId="1" applyNumberFormat="1" applyFont="1" applyBorder="1"/>
    <xf numFmtId="3" fontId="3" fillId="0" borderId="3" xfId="0" applyNumberFormat="1" applyFont="1" applyBorder="1" applyAlignment="1">
      <alignment horizontal="right"/>
    </xf>
    <xf numFmtId="0" fontId="3" fillId="0" borderId="0" xfId="0" applyFont="1"/>
    <xf numFmtId="3" fontId="3" fillId="0" borderId="3" xfId="0" applyNumberFormat="1" applyFont="1" applyBorder="1" applyAlignment="1">
      <alignment wrapText="1"/>
    </xf>
    <xf numFmtId="3" fontId="4" fillId="0" borderId="3" xfId="0" applyNumberFormat="1" applyFont="1" applyBorder="1"/>
    <xf numFmtId="3" fontId="4" fillId="0" borderId="3" xfId="0" applyNumberFormat="1" applyFont="1" applyBorder="1" applyAlignment="1">
      <alignment horizontal="left" vertical="top" wrapText="1"/>
    </xf>
    <xf numFmtId="165" fontId="2" fillId="0" borderId="3" xfId="1" applyNumberFormat="1" applyFont="1" applyBorder="1" applyAlignment="1">
      <alignment horizontal="center" vertical="top"/>
    </xf>
    <xf numFmtId="0" fontId="9" fillId="0" borderId="2" xfId="0" applyFont="1" applyBorder="1" applyAlignment="1">
      <alignment horizontal="left"/>
    </xf>
    <xf numFmtId="43" fontId="2" fillId="0" borderId="0" xfId="0" applyNumberFormat="1" applyFont="1"/>
    <xf numFmtId="0" fontId="8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3" fontId="9" fillId="0" borderId="0" xfId="0" applyNumberFormat="1" applyFont="1"/>
    <xf numFmtId="3" fontId="7" fillId="0" borderId="8" xfId="0" applyNumberFormat="1" applyFont="1" applyBorder="1" applyAlignment="1">
      <alignment horizontal="center"/>
    </xf>
    <xf numFmtId="3" fontId="2" fillId="0" borderId="3" xfId="1" applyNumberFormat="1" applyFont="1" applyBorder="1"/>
    <xf numFmtId="3" fontId="2" fillId="0" borderId="3" xfId="1" applyNumberFormat="1" applyFont="1" applyBorder="1" applyAlignment="1">
      <alignment horizontal="right"/>
    </xf>
    <xf numFmtId="3" fontId="2" fillId="0" borderId="3" xfId="1" applyNumberFormat="1" applyFont="1" applyBorder="1" applyAlignment="1">
      <alignment horizontal="right" vertical="top"/>
    </xf>
    <xf numFmtId="0" fontId="2" fillId="0" borderId="3" xfId="0" applyFont="1" applyBorder="1" applyAlignment="1">
      <alignment horizontal="left" wrapText="1"/>
    </xf>
    <xf numFmtId="3" fontId="2" fillId="0" borderId="3" xfId="1" applyNumberFormat="1" applyFont="1" applyBorder="1" applyAlignment="1">
      <alignment horizontal="center" vertical="top" wrapText="1"/>
    </xf>
    <xf numFmtId="3" fontId="2" fillId="0" borderId="3" xfId="1" applyNumberFormat="1" applyFont="1" applyBorder="1" applyAlignment="1">
      <alignment horizontal="center" vertical="top"/>
    </xf>
    <xf numFmtId="3" fontId="3" fillId="0" borderId="3" xfId="1" applyNumberFormat="1" applyFont="1" applyBorder="1" applyAlignment="1">
      <alignment horizontal="center" vertical="top" wrapText="1"/>
    </xf>
    <xf numFmtId="3" fontId="7" fillId="0" borderId="6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165" fontId="2" fillId="0" borderId="3" xfId="1" applyNumberFormat="1" applyFont="1" applyBorder="1" applyAlignment="1">
      <alignment horizontal="center" vertical="top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41" fontId="2" fillId="0" borderId="3" xfId="1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vertical="center" wrapText="1"/>
    </xf>
    <xf numFmtId="0" fontId="10" fillId="0" borderId="8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7" fillId="0" borderId="8" xfId="0" applyFont="1" applyBorder="1" applyAlignment="1">
      <alignment horizontal="right"/>
    </xf>
    <xf numFmtId="165" fontId="3" fillId="0" borderId="3" xfId="1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165" fontId="2" fillId="0" borderId="3" xfId="1" applyNumberFormat="1" applyFont="1" applyFill="1" applyBorder="1" applyAlignment="1">
      <alignment horizontal="center"/>
    </xf>
    <xf numFmtId="165" fontId="2" fillId="0" borderId="3" xfId="1" applyNumberFormat="1" applyFont="1" applyFill="1" applyBorder="1" applyAlignment="1"/>
    <xf numFmtId="49" fontId="2" fillId="0" borderId="3" xfId="0" applyNumberFormat="1" applyFont="1" applyBorder="1" applyAlignment="1" applyProtection="1">
      <alignment horizontal="left" indent="1"/>
      <protection locked="0"/>
    </xf>
    <xf numFmtId="41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3" fontId="3" fillId="0" borderId="12" xfId="0" applyNumberFormat="1" applyFont="1" applyBorder="1" applyAlignment="1">
      <alignment vertical="center"/>
    </xf>
    <xf numFmtId="165" fontId="2" fillId="0" borderId="3" xfId="1" applyNumberFormat="1" applyFont="1" applyBorder="1" applyAlignment="1">
      <alignment vertical="top"/>
    </xf>
    <xf numFmtId="0" fontId="2" fillId="0" borderId="3" xfId="0" applyFont="1" applyFill="1" applyBorder="1" applyAlignment="1">
      <alignment vertical="top" wrapText="1"/>
    </xf>
    <xf numFmtId="165" fontId="2" fillId="0" borderId="3" xfId="1" applyNumberFormat="1" applyFont="1" applyFill="1" applyBorder="1" applyAlignment="1">
      <alignment horizontal="right" vertical="top"/>
    </xf>
    <xf numFmtId="165" fontId="2" fillId="0" borderId="3" xfId="1" applyNumberFormat="1" applyFont="1" applyFill="1" applyBorder="1" applyAlignment="1">
      <alignment horizontal="center" vertical="top"/>
    </xf>
    <xf numFmtId="165" fontId="2" fillId="0" borderId="3" xfId="1" applyNumberFormat="1" applyFont="1" applyFill="1" applyBorder="1" applyAlignment="1">
      <alignment vertical="top"/>
    </xf>
    <xf numFmtId="165" fontId="2" fillId="0" borderId="3" xfId="1" applyNumberFormat="1" applyFont="1" applyBorder="1" applyAlignment="1">
      <alignment horizontal="center" vertical="top"/>
    </xf>
    <xf numFmtId="165" fontId="2" fillId="0" borderId="3" xfId="1" applyNumberFormat="1" applyFont="1" applyBorder="1" applyAlignment="1">
      <alignment vertical="center" wrapText="1"/>
    </xf>
    <xf numFmtId="165" fontId="2" fillId="0" borderId="3" xfId="1" applyNumberFormat="1" applyFont="1" applyBorder="1" applyAlignment="1">
      <alignment vertical="center"/>
    </xf>
    <xf numFmtId="0" fontId="9" fillId="0" borderId="0" xfId="0" applyFont="1" applyAlignment="1">
      <alignment wrapText="1"/>
    </xf>
    <xf numFmtId="0" fontId="9" fillId="0" borderId="2" xfId="0" applyFont="1" applyBorder="1" applyAlignment="1">
      <alignment horizontal="right" wrapText="1"/>
    </xf>
    <xf numFmtId="3" fontId="2" fillId="0" borderId="3" xfId="0" applyNumberFormat="1" applyFont="1" applyFill="1" applyBorder="1" applyAlignment="1">
      <alignment horizontal="left" wrapText="1"/>
    </xf>
    <xf numFmtId="3" fontId="3" fillId="0" borderId="3" xfId="0" applyNumberFormat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12" xfId="0" applyNumberFormat="1" applyFont="1" applyBorder="1"/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/>
    <xf numFmtId="3" fontId="2" fillId="3" borderId="3" xfId="0" applyNumberFormat="1" applyFont="1" applyFill="1" applyBorder="1" applyAlignment="1">
      <alignment vertical="top"/>
    </xf>
    <xf numFmtId="3" fontId="2" fillId="3" borderId="3" xfId="0" applyNumberFormat="1" applyFont="1" applyFill="1" applyBorder="1" applyAlignment="1">
      <alignment horizontal="center" vertical="top"/>
    </xf>
    <xf numFmtId="165" fontId="2" fillId="3" borderId="3" xfId="1" applyNumberFormat="1" applyFont="1" applyFill="1" applyBorder="1" applyAlignment="1">
      <alignment horizontal="right" vertical="top"/>
    </xf>
    <xf numFmtId="165" fontId="2" fillId="3" borderId="3" xfId="1" applyNumberFormat="1" applyFont="1" applyFill="1" applyBorder="1" applyAlignment="1">
      <alignment vertical="top"/>
    </xf>
    <xf numFmtId="41" fontId="2" fillId="3" borderId="3" xfId="0" applyNumberFormat="1" applyFont="1" applyFill="1" applyBorder="1" applyAlignment="1" applyProtection="1">
      <alignment vertical="top"/>
      <protection locked="0"/>
    </xf>
    <xf numFmtId="165" fontId="2" fillId="0" borderId="0" xfId="0" applyNumberFormat="1" applyFont="1" applyBorder="1"/>
    <xf numFmtId="0" fontId="19" fillId="0" borderId="0" xfId="0" applyFont="1"/>
    <xf numFmtId="3" fontId="2" fillId="2" borderId="3" xfId="0" applyNumberFormat="1" applyFont="1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horizontal="right" vertical="center" wrapText="1"/>
    </xf>
    <xf numFmtId="3" fontId="19" fillId="2" borderId="3" xfId="0" applyNumberFormat="1" applyFont="1" applyFill="1" applyBorder="1" applyAlignment="1">
      <alignment horizontal="center" vertical="center" wrapText="1"/>
    </xf>
    <xf numFmtId="165" fontId="2" fillId="0" borderId="3" xfId="1" applyNumberFormat="1" applyFont="1" applyBorder="1" applyAlignment="1">
      <alignment horizontal="center" vertical="center"/>
    </xf>
    <xf numFmtId="0" fontId="20" fillId="0" borderId="0" xfId="0" applyFont="1"/>
    <xf numFmtId="0" fontId="21" fillId="0" borderId="3" xfId="0" applyFont="1" applyBorder="1" applyAlignment="1">
      <alignment horizontal="center" vertical="center"/>
    </xf>
    <xf numFmtId="3" fontId="19" fillId="0" borderId="3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165" fontId="2" fillId="0" borderId="3" xfId="1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left" wrapText="1"/>
    </xf>
    <xf numFmtId="43" fontId="3" fillId="3" borderId="3" xfId="1" applyNumberFormat="1" applyFont="1" applyFill="1" applyBorder="1" applyAlignment="1" applyProtection="1">
      <alignment wrapText="1"/>
      <protection locked="0"/>
    </xf>
    <xf numFmtId="0" fontId="3" fillId="2" borderId="3" xfId="0" applyFont="1" applyFill="1" applyBorder="1" applyAlignment="1">
      <alignment wrapText="1"/>
    </xf>
    <xf numFmtId="43" fontId="2" fillId="3" borderId="3" xfId="1" applyNumberFormat="1" applyFont="1" applyFill="1" applyBorder="1" applyAlignment="1" applyProtection="1">
      <alignment wrapText="1"/>
      <protection locked="0"/>
    </xf>
    <xf numFmtId="3" fontId="6" fillId="0" borderId="3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3" fontId="3" fillId="0" borderId="3" xfId="0" applyNumberFormat="1" applyFont="1" applyFill="1" applyBorder="1" applyAlignment="1">
      <alignment horizontal="left" wrapText="1"/>
    </xf>
    <xf numFmtId="0" fontId="9" fillId="0" borderId="0" xfId="0" applyFont="1" applyAlignment="1">
      <alignment vertical="top"/>
    </xf>
    <xf numFmtId="167" fontId="3" fillId="0" borderId="3" xfId="0" applyNumberFormat="1" applyFont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43" fontId="2" fillId="3" borderId="3" xfId="1" applyNumberFormat="1" applyFont="1" applyFill="1" applyBorder="1" applyAlignment="1" applyProtection="1">
      <alignment horizontal="center" vertical="top"/>
      <protection locked="0"/>
    </xf>
    <xf numFmtId="3" fontId="2" fillId="0" borderId="3" xfId="0" applyNumberFormat="1" applyFont="1" applyFill="1" applyBorder="1" applyAlignment="1">
      <alignment horizontal="center" vertical="top"/>
    </xf>
    <xf numFmtId="167" fontId="2" fillId="0" borderId="3" xfId="0" applyNumberFormat="1" applyFont="1" applyBorder="1" applyAlignment="1">
      <alignment horizontal="center" vertical="top"/>
    </xf>
    <xf numFmtId="168" fontId="2" fillId="3" borderId="3" xfId="1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3" fontId="3" fillId="0" borderId="3" xfId="0" applyNumberFormat="1" applyFont="1" applyBorder="1" applyAlignment="1">
      <alignment vertical="top"/>
    </xf>
    <xf numFmtId="0" fontId="7" fillId="0" borderId="6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168" fontId="2" fillId="0" borderId="3" xfId="0" applyNumberFormat="1" applyFont="1" applyBorder="1" applyAlignment="1">
      <alignment horizontal="right" vertical="top"/>
    </xf>
    <xf numFmtId="166" fontId="2" fillId="0" borderId="3" xfId="0" applyNumberFormat="1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center" vertical="top"/>
    </xf>
    <xf numFmtId="3" fontId="2" fillId="0" borderId="10" xfId="0" applyNumberFormat="1" applyFont="1" applyBorder="1" applyAlignment="1">
      <alignment vertical="top"/>
    </xf>
    <xf numFmtId="3" fontId="2" fillId="0" borderId="11" xfId="0" applyNumberFormat="1" applyFont="1" applyBorder="1" applyAlignment="1">
      <alignment horizontal="right" vertical="top"/>
    </xf>
    <xf numFmtId="165" fontId="2" fillId="0" borderId="3" xfId="1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3" fontId="2" fillId="0" borderId="0" xfId="2" applyNumberFormat="1" applyFont="1" applyBorder="1" applyAlignment="1">
      <alignment vertical="top"/>
    </xf>
    <xf numFmtId="0" fontId="17" fillId="0" borderId="3" xfId="0" applyFont="1" applyBorder="1" applyAlignment="1">
      <alignment horizontal="right" vertical="top"/>
    </xf>
    <xf numFmtId="49" fontId="17" fillId="0" borderId="3" xfId="0" applyNumberFormat="1" applyFont="1" applyBorder="1" applyAlignment="1">
      <alignment vertical="top" wrapText="1"/>
    </xf>
    <xf numFmtId="165" fontId="17" fillId="0" borderId="3" xfId="1" applyNumberFormat="1" applyFont="1" applyFill="1" applyBorder="1" applyAlignment="1">
      <alignment horizontal="right" vertical="top"/>
    </xf>
    <xf numFmtId="0" fontId="17" fillId="0" borderId="3" xfId="0" applyFont="1" applyBorder="1" applyAlignment="1">
      <alignment horizontal="center" vertical="top"/>
    </xf>
    <xf numFmtId="165" fontId="17" fillId="0" borderId="3" xfId="1" applyNumberFormat="1" applyFont="1" applyFill="1" applyBorder="1" applyAlignment="1">
      <alignment vertical="top"/>
    </xf>
    <xf numFmtId="0" fontId="17" fillId="0" borderId="3" xfId="0" applyFont="1" applyBorder="1" applyAlignment="1">
      <alignment vertical="top" wrapText="1"/>
    </xf>
    <xf numFmtId="0" fontId="17" fillId="0" borderId="0" xfId="0" applyFont="1" applyAlignment="1">
      <alignment vertical="top"/>
    </xf>
    <xf numFmtId="165" fontId="17" fillId="0" borderId="3" xfId="1" applyNumberFormat="1" applyFont="1" applyBorder="1" applyAlignment="1">
      <alignment horizontal="right" vertical="top"/>
    </xf>
    <xf numFmtId="166" fontId="17" fillId="0" borderId="3" xfId="0" applyNumberFormat="1" applyFont="1" applyBorder="1" applyAlignment="1">
      <alignment horizontal="right" vertical="top"/>
    </xf>
    <xf numFmtId="3" fontId="17" fillId="0" borderId="3" xfId="0" applyNumberFormat="1" applyFont="1" applyBorder="1" applyAlignment="1">
      <alignment vertical="top"/>
    </xf>
    <xf numFmtId="0" fontId="18" fillId="2" borderId="3" xfId="0" applyFont="1" applyFill="1" applyBorder="1" applyAlignment="1">
      <alignment horizontal="center" vertical="top"/>
    </xf>
    <xf numFmtId="0" fontId="17" fillId="2" borderId="3" xfId="0" applyFont="1" applyFill="1" applyBorder="1" applyAlignment="1">
      <alignment wrapText="1"/>
    </xf>
    <xf numFmtId="0" fontId="17" fillId="0" borderId="3" xfId="0" applyFont="1" applyBorder="1" applyAlignment="1">
      <alignment horizontal="right"/>
    </xf>
    <xf numFmtId="0" fontId="17" fillId="0" borderId="0" xfId="0" applyFont="1" applyBorder="1"/>
    <xf numFmtId="167" fontId="17" fillId="0" borderId="3" xfId="0" applyNumberFormat="1" applyFont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3" fontId="9" fillId="0" borderId="0" xfId="0" applyNumberFormat="1" applyFont="1" applyAlignment="1">
      <alignment horizontal="right" vertical="top"/>
    </xf>
    <xf numFmtId="0" fontId="3" fillId="0" borderId="3" xfId="0" applyFont="1" applyBorder="1" applyAlignment="1">
      <alignment horizontal="left" vertical="top" wrapText="1"/>
    </xf>
    <xf numFmtId="0" fontId="3" fillId="2" borderId="3" xfId="0" applyFont="1" applyFill="1" applyBorder="1" applyAlignment="1">
      <alignment vertical="top" wrapText="1"/>
    </xf>
    <xf numFmtId="0" fontId="2" fillId="0" borderId="0" xfId="0" applyFont="1" applyBorder="1" applyAlignment="1">
      <alignment vertical="top"/>
    </xf>
    <xf numFmtId="3" fontId="2" fillId="0" borderId="0" xfId="0" applyNumberFormat="1" applyFont="1" applyAlignment="1">
      <alignment vertical="top"/>
    </xf>
    <xf numFmtId="0" fontId="2" fillId="3" borderId="3" xfId="0" applyFont="1" applyFill="1" applyBorder="1" applyAlignment="1">
      <alignment vertical="top" wrapText="1"/>
    </xf>
    <xf numFmtId="3" fontId="2" fillId="3" borderId="3" xfId="0" applyNumberFormat="1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3" xfId="0" applyFont="1" applyFill="1" applyBorder="1" applyAlignment="1">
      <alignment horizontal="left" vertical="top" wrapText="1"/>
    </xf>
    <xf numFmtId="3" fontId="6" fillId="0" borderId="3" xfId="0" applyNumberFormat="1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3" fontId="3" fillId="0" borderId="3" xfId="0" applyNumberFormat="1" applyFont="1" applyFill="1" applyBorder="1" applyAlignment="1">
      <alignment horizontal="left" vertical="top" wrapText="1"/>
    </xf>
    <xf numFmtId="3" fontId="3" fillId="0" borderId="3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Alignment="1">
      <alignment horizontal="right" vertical="top"/>
    </xf>
    <xf numFmtId="0" fontId="7" fillId="0" borderId="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65" fontId="2" fillId="0" borderId="3" xfId="1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 vertical="top"/>
    </xf>
    <xf numFmtId="165" fontId="2" fillId="0" borderId="0" xfId="0" applyNumberFormat="1" applyFont="1" applyBorder="1" applyAlignment="1">
      <alignment vertical="top"/>
    </xf>
    <xf numFmtId="3" fontId="15" fillId="0" borderId="10" xfId="0" applyNumberFormat="1" applyFont="1" applyBorder="1" applyAlignment="1">
      <alignment horizontal="center" vertical="top"/>
    </xf>
    <xf numFmtId="3" fontId="15" fillId="0" borderId="11" xfId="0" applyNumberFormat="1" applyFont="1" applyBorder="1" applyAlignment="1">
      <alignment horizontal="center" vertical="top"/>
    </xf>
    <xf numFmtId="2" fontId="3" fillId="2" borderId="3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 vertical="top"/>
    </xf>
    <xf numFmtId="165" fontId="2" fillId="0" borderId="3" xfId="1" applyNumberFormat="1" applyFont="1" applyBorder="1" applyAlignment="1">
      <alignment horizontal="center"/>
    </xf>
    <xf numFmtId="165" fontId="2" fillId="0" borderId="10" xfId="1" applyNumberFormat="1" applyFont="1" applyBorder="1" applyAlignment="1">
      <alignment horizontal="center" vertical="top"/>
    </xf>
    <xf numFmtId="165" fontId="2" fillId="0" borderId="11" xfId="1" applyNumberFormat="1" applyFont="1" applyBorder="1" applyAlignment="1">
      <alignment horizontal="center" vertical="top"/>
    </xf>
    <xf numFmtId="4" fontId="3" fillId="0" borderId="3" xfId="0" applyNumberFormat="1" applyFont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4" fontId="2" fillId="0" borderId="3" xfId="0" applyNumberFormat="1" applyFont="1" applyBorder="1" applyAlignment="1">
      <alignment horizontal="center" vertical="top"/>
    </xf>
    <xf numFmtId="4" fontId="3" fillId="0" borderId="3" xfId="0" applyNumberFormat="1" applyFont="1" applyBorder="1" applyAlignment="1">
      <alignment horizontal="center" vertical="top"/>
    </xf>
    <xf numFmtId="3" fontId="3" fillId="0" borderId="3" xfId="0" applyNumberFormat="1" applyFont="1" applyBorder="1" applyAlignment="1">
      <alignment horizontal="center" vertical="top"/>
    </xf>
    <xf numFmtId="0" fontId="2" fillId="0" borderId="3" xfId="0" applyFont="1" applyFill="1" applyBorder="1" applyAlignment="1">
      <alignment horizontal="right" vertical="top"/>
    </xf>
    <xf numFmtId="49" fontId="3" fillId="0" borderId="3" xfId="0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Fill="1"/>
    <xf numFmtId="49" fontId="2" fillId="0" borderId="3" xfId="0" applyNumberFormat="1" applyFont="1" applyFill="1" applyBorder="1" applyAlignment="1">
      <alignment vertical="top" wrapText="1"/>
    </xf>
    <xf numFmtId="3" fontId="2" fillId="0" borderId="12" xfId="0" applyNumberFormat="1" applyFont="1" applyBorder="1" applyAlignment="1">
      <alignment vertical="center" wrapText="1"/>
    </xf>
    <xf numFmtId="3" fontId="2" fillId="0" borderId="12" xfId="0" applyNumberFormat="1" applyFont="1" applyBorder="1" applyAlignment="1">
      <alignment horizontal="center" vertical="top"/>
    </xf>
    <xf numFmtId="3" fontId="2" fillId="0" borderId="13" xfId="0" applyNumberFormat="1" applyFont="1" applyBorder="1" applyAlignment="1">
      <alignment vertical="top"/>
    </xf>
    <xf numFmtId="167" fontId="2" fillId="0" borderId="3" xfId="0" applyNumberFormat="1" applyFont="1" applyFill="1" applyBorder="1" applyAlignment="1">
      <alignment horizontal="center"/>
    </xf>
    <xf numFmtId="167" fontId="2" fillId="0" borderId="3" xfId="0" applyNumberFormat="1" applyFont="1" applyFill="1" applyBorder="1" applyAlignment="1">
      <alignment horizontal="center" vertical="top"/>
    </xf>
    <xf numFmtId="4" fontId="2" fillId="0" borderId="3" xfId="0" applyNumberFormat="1" applyFont="1" applyFill="1" applyBorder="1" applyAlignment="1">
      <alignment horizontal="center" vertical="top"/>
    </xf>
    <xf numFmtId="3" fontId="2" fillId="3" borderId="3" xfId="0" applyNumberFormat="1" applyFont="1" applyFill="1" applyBorder="1" applyAlignment="1">
      <alignment horizontal="left" wrapText="1"/>
    </xf>
    <xf numFmtId="3" fontId="2" fillId="0" borderId="12" xfId="0" applyNumberFormat="1" applyFont="1" applyFill="1" applyBorder="1" applyAlignment="1">
      <alignment horizontal="center"/>
    </xf>
    <xf numFmtId="43" fontId="2" fillId="0" borderId="3" xfId="1" applyNumberFormat="1" applyFont="1" applyFill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center" shrinkToFit="1"/>
    </xf>
    <xf numFmtId="165" fontId="2" fillId="0" borderId="3" xfId="1" applyNumberFormat="1" applyFont="1" applyBorder="1" applyAlignment="1">
      <alignment horizontal="center"/>
    </xf>
    <xf numFmtId="0" fontId="2" fillId="2" borderId="3" xfId="0" applyFont="1" applyFill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9" fillId="0" borderId="2" xfId="0" applyFont="1" applyBorder="1" applyAlignment="1">
      <alignment horizontal="left"/>
    </xf>
    <xf numFmtId="3" fontId="15" fillId="0" borderId="1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43" fontId="2" fillId="0" borderId="3" xfId="1" quotePrefix="1" applyNumberFormat="1" applyFont="1" applyFill="1" applyBorder="1" applyAlignment="1" applyProtection="1">
      <alignment horizontal="left" wrapText="1"/>
      <protection locked="0"/>
    </xf>
    <xf numFmtId="43" fontId="2" fillId="0" borderId="3" xfId="1" applyNumberFormat="1" applyFont="1" applyFill="1" applyBorder="1" applyAlignment="1" applyProtection="1">
      <alignment wrapText="1"/>
      <protection locked="0"/>
    </xf>
    <xf numFmtId="43" fontId="2" fillId="0" borderId="3" xfId="1" applyNumberFormat="1" applyFont="1" applyFill="1" applyBorder="1" applyAlignment="1" applyProtection="1">
      <alignment horizontal="left" wrapText="1"/>
      <protection locked="0"/>
    </xf>
    <xf numFmtId="3" fontId="2" fillId="0" borderId="3" xfId="0" applyNumberFormat="1" applyFont="1" applyBorder="1" applyAlignment="1">
      <alignment horizontal="left" wrapText="1"/>
    </xf>
    <xf numFmtId="0" fontId="6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1" fillId="0" borderId="1" xfId="0" applyFont="1" applyBorder="1" applyAlignment="1">
      <alignment wrapText="1"/>
    </xf>
    <xf numFmtId="0" fontId="11" fillId="0" borderId="2" xfId="0" applyFont="1" applyBorder="1" applyAlignment="1">
      <alignment wrapText="1"/>
    </xf>
    <xf numFmtId="14" fontId="2" fillId="0" borderId="0" xfId="0" applyNumberFormat="1" applyFont="1" applyBorder="1" applyAlignment="1">
      <alignment wrapText="1"/>
    </xf>
    <xf numFmtId="3" fontId="5" fillId="0" borderId="3" xfId="0" applyNumberFormat="1" applyFont="1" applyBorder="1" applyAlignment="1">
      <alignment wrapText="1"/>
    </xf>
    <xf numFmtId="3" fontId="2" fillId="0" borderId="3" xfId="0" applyNumberFormat="1" applyFont="1" applyBorder="1" applyAlignment="1">
      <alignment horizontal="center" wrapText="1"/>
    </xf>
    <xf numFmtId="3" fontId="15" fillId="0" borderId="3" xfId="0" applyNumberFormat="1" applyFont="1" applyBorder="1" applyAlignment="1">
      <alignment wrapText="1"/>
    </xf>
    <xf numFmtId="3" fontId="15" fillId="0" borderId="3" xfId="0" applyNumberFormat="1" applyFont="1" applyBorder="1" applyAlignment="1">
      <alignment horizontal="right" vertical="center" wrapText="1"/>
    </xf>
    <xf numFmtId="43" fontId="15" fillId="0" borderId="3" xfId="1" applyNumberFormat="1" applyFont="1" applyFill="1" applyBorder="1" applyAlignment="1" applyProtection="1">
      <alignment wrapText="1"/>
      <protection locked="0"/>
    </xf>
    <xf numFmtId="3" fontId="15" fillId="3" borderId="3" xfId="0" applyNumberFormat="1" applyFont="1" applyFill="1" applyBorder="1" applyAlignment="1">
      <alignment horizontal="right" wrapText="1"/>
    </xf>
    <xf numFmtId="3" fontId="15" fillId="0" borderId="3" xfId="0" applyNumberFormat="1" applyFont="1" applyBorder="1" applyAlignment="1">
      <alignment vertical="center" wrapText="1"/>
    </xf>
    <xf numFmtId="3" fontId="15" fillId="3" borderId="3" xfId="0" applyNumberFormat="1" applyFont="1" applyFill="1" applyBorder="1" applyAlignment="1">
      <alignment horizontal="left" wrapText="1"/>
    </xf>
    <xf numFmtId="3" fontId="15" fillId="0" borderId="3" xfId="0" applyNumberFormat="1" applyFont="1" applyBorder="1" applyAlignment="1">
      <alignment horizontal="right" vertical="top" wrapText="1"/>
    </xf>
    <xf numFmtId="3" fontId="24" fillId="0" borderId="3" xfId="0" applyNumberFormat="1" applyFont="1" applyBorder="1" applyAlignment="1">
      <alignment vertical="top" wrapText="1"/>
    </xf>
    <xf numFmtId="3" fontId="15" fillId="0" borderId="3" xfId="0" applyNumberFormat="1" applyFont="1" applyBorder="1" applyAlignment="1">
      <alignment horizontal="right" wrapText="1"/>
    </xf>
    <xf numFmtId="3" fontId="2" fillId="3" borderId="3" xfId="0" applyNumberFormat="1" applyFont="1" applyFill="1" applyBorder="1" applyAlignment="1">
      <alignment wrapText="1"/>
    </xf>
    <xf numFmtId="3" fontId="4" fillId="0" borderId="3" xfId="0" applyNumberFormat="1" applyFont="1" applyBorder="1" applyAlignment="1">
      <alignment wrapText="1"/>
    </xf>
    <xf numFmtId="3" fontId="16" fillId="0" borderId="3" xfId="0" applyNumberFormat="1" applyFont="1" applyBorder="1" applyAlignment="1">
      <alignment wrapText="1"/>
    </xf>
    <xf numFmtId="3" fontId="2" fillId="0" borderId="3" xfId="0" applyNumberFormat="1" applyFont="1" applyBorder="1" applyAlignment="1">
      <alignment horizontal="right" shrinkToFit="1"/>
    </xf>
    <xf numFmtId="3" fontId="2" fillId="0" borderId="3" xfId="0" applyNumberFormat="1" applyFont="1" applyBorder="1" applyAlignment="1">
      <alignment horizontal="right" vertical="top" shrinkToFit="1"/>
    </xf>
    <xf numFmtId="165" fontId="2" fillId="3" borderId="3" xfId="1" applyNumberFormat="1" applyFont="1" applyFill="1" applyBorder="1" applyAlignment="1">
      <alignment horizontal="right" vertical="top" shrinkToFit="1"/>
    </xf>
    <xf numFmtId="3" fontId="26" fillId="0" borderId="3" xfId="0" applyNumberFormat="1" applyFont="1" applyBorder="1" applyAlignment="1">
      <alignment vertical="top" wrapText="1"/>
    </xf>
    <xf numFmtId="3" fontId="26" fillId="3" borderId="3" xfId="0" applyNumberFormat="1" applyFont="1" applyFill="1" applyBorder="1" applyAlignment="1">
      <alignment wrapText="1"/>
    </xf>
    <xf numFmtId="3" fontId="15" fillId="0" borderId="3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0" fontId="21" fillId="0" borderId="3" xfId="0" applyFont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3" fillId="2" borderId="12" xfId="0" applyFont="1" applyFill="1" applyBorder="1" applyAlignment="1">
      <alignment horizontal="center"/>
    </xf>
    <xf numFmtId="0" fontId="2" fillId="2" borderId="12" xfId="0" applyFont="1" applyFill="1" applyBorder="1"/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165" fontId="2" fillId="0" borderId="15" xfId="1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3" fontId="2" fillId="0" borderId="12" xfId="0" applyNumberFormat="1" applyFont="1" applyBorder="1" applyAlignment="1">
      <alignment horizontal="right" vertical="center" shrinkToFit="1"/>
    </xf>
    <xf numFmtId="3" fontId="15" fillId="0" borderId="12" xfId="0" applyNumberFormat="1" applyFont="1" applyBorder="1" applyAlignment="1">
      <alignment horizontal="right" vertical="center"/>
    </xf>
    <xf numFmtId="166" fontId="2" fillId="0" borderId="15" xfId="0" applyNumberFormat="1" applyFont="1" applyBorder="1" applyAlignment="1">
      <alignment horizontal="right"/>
    </xf>
    <xf numFmtId="3" fontId="2" fillId="0" borderId="15" xfId="0" applyNumberFormat="1" applyFont="1" applyBorder="1"/>
    <xf numFmtId="3" fontId="15" fillId="0" borderId="12" xfId="0" applyNumberFormat="1" applyFont="1" applyBorder="1" applyAlignment="1">
      <alignment wrapText="1"/>
    </xf>
    <xf numFmtId="165" fontId="2" fillId="0" borderId="15" xfId="1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right" vertical="top" wrapText="1"/>
    </xf>
    <xf numFmtId="3" fontId="2" fillId="0" borderId="15" xfId="0" applyNumberFormat="1" applyFont="1" applyBorder="1" applyAlignment="1">
      <alignment vertical="top" wrapText="1"/>
    </xf>
    <xf numFmtId="3" fontId="2" fillId="0" borderId="12" xfId="0" applyNumberFormat="1" applyFont="1" applyBorder="1" applyAlignment="1">
      <alignment horizontal="center" vertical="top" wrapText="1"/>
    </xf>
    <xf numFmtId="168" fontId="2" fillId="0" borderId="15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wrapText="1"/>
    </xf>
    <xf numFmtId="0" fontId="3" fillId="2" borderId="12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top"/>
    </xf>
    <xf numFmtId="165" fontId="2" fillId="0" borderId="15" xfId="1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3" fontId="15" fillId="0" borderId="12" xfId="0" applyNumberFormat="1" applyFont="1" applyBorder="1" applyAlignment="1">
      <alignment vertical="top" wrapText="1"/>
    </xf>
    <xf numFmtId="168" fontId="2" fillId="0" borderId="15" xfId="0" applyNumberFormat="1" applyFont="1" applyBorder="1" applyAlignment="1">
      <alignment horizontal="right" vertical="top"/>
    </xf>
    <xf numFmtId="3" fontId="2" fillId="0" borderId="16" xfId="0" applyNumberFormat="1" applyFont="1" applyBorder="1" applyAlignment="1">
      <alignment vertical="top"/>
    </xf>
    <xf numFmtId="3" fontId="2" fillId="0" borderId="17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vertical="top"/>
    </xf>
    <xf numFmtId="3" fontId="2" fillId="0" borderId="15" xfId="0" applyNumberFormat="1" applyFont="1" applyBorder="1" applyAlignment="1">
      <alignment horizontal="right" vertical="top"/>
    </xf>
    <xf numFmtId="43" fontId="2" fillId="3" borderId="12" xfId="1" applyNumberFormat="1" applyFont="1" applyFill="1" applyBorder="1" applyAlignment="1" applyProtection="1">
      <alignment horizontal="center" vertical="top"/>
      <protection locked="0"/>
    </xf>
    <xf numFmtId="43" fontId="2" fillId="3" borderId="12" xfId="1" applyNumberFormat="1" applyFont="1" applyFill="1" applyBorder="1" applyAlignment="1" applyProtection="1">
      <alignment wrapText="1"/>
      <protection locked="0"/>
    </xf>
    <xf numFmtId="3" fontId="2" fillId="0" borderId="12" xfId="0" applyNumberFormat="1" applyFont="1" applyBorder="1" applyAlignment="1">
      <alignment vertical="top" wrapText="1"/>
    </xf>
    <xf numFmtId="3" fontId="15" fillId="0" borderId="15" xfId="0" applyNumberFormat="1" applyFont="1" applyBorder="1" applyAlignment="1">
      <alignment vertical="top"/>
    </xf>
    <xf numFmtId="0" fontId="2" fillId="3" borderId="12" xfId="0" applyFont="1" applyFill="1" applyBorder="1" applyAlignment="1">
      <alignment vertical="top" wrapText="1"/>
    </xf>
    <xf numFmtId="3" fontId="2" fillId="3" borderId="12" xfId="0" applyNumberFormat="1" applyFont="1" applyFill="1" applyBorder="1" applyAlignment="1">
      <alignment horizontal="right" vertical="top"/>
    </xf>
    <xf numFmtId="0" fontId="2" fillId="3" borderId="12" xfId="0" applyFont="1" applyFill="1" applyBorder="1" applyAlignment="1">
      <alignment horizontal="center" vertical="top"/>
    </xf>
    <xf numFmtId="165" fontId="2" fillId="3" borderId="15" xfId="1" applyNumberFormat="1" applyFont="1" applyFill="1" applyBorder="1" applyAlignment="1">
      <alignment horizontal="right" vertical="top"/>
    </xf>
    <xf numFmtId="3" fontId="15" fillId="3" borderId="12" xfId="0" applyNumberFormat="1" applyFont="1" applyFill="1" applyBorder="1" applyAlignment="1">
      <alignment horizontal="right" vertical="top" wrapText="1"/>
    </xf>
    <xf numFmtId="165" fontId="2" fillId="0" borderId="15" xfId="1" applyNumberFormat="1" applyFont="1" applyFill="1" applyBorder="1" applyAlignment="1">
      <alignment horizontal="center"/>
    </xf>
    <xf numFmtId="165" fontId="2" fillId="0" borderId="15" xfId="1" applyNumberFormat="1" applyFont="1" applyFill="1" applyBorder="1" applyAlignment="1"/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65" fontId="2" fillId="0" borderId="3" xfId="1" applyNumberFormat="1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3" fontId="15" fillId="0" borderId="14" xfId="0" applyNumberFormat="1" applyFont="1" applyBorder="1" applyAlignment="1">
      <alignment horizontal="center" vertical="center" wrapText="1"/>
    </xf>
    <xf numFmtId="3" fontId="15" fillId="0" borderId="15" xfId="0" applyNumberFormat="1" applyFont="1" applyBorder="1" applyAlignment="1">
      <alignment horizontal="center" vertical="center" wrapText="1"/>
    </xf>
    <xf numFmtId="3" fontId="15" fillId="0" borderId="12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3" fontId="15" fillId="0" borderId="10" xfId="0" applyNumberFormat="1" applyFont="1" applyBorder="1" applyAlignment="1">
      <alignment horizontal="center" vertical="top"/>
    </xf>
    <xf numFmtId="3" fontId="15" fillId="0" borderId="11" xfId="0" applyNumberFormat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right" vertical="center"/>
    </xf>
    <xf numFmtId="3" fontId="7" fillId="0" borderId="7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65" fontId="2" fillId="0" borderId="10" xfId="1" applyNumberFormat="1" applyFont="1" applyBorder="1" applyAlignment="1">
      <alignment horizontal="center"/>
    </xf>
    <xf numFmtId="165" fontId="2" fillId="0" borderId="11" xfId="1" applyNumberFormat="1" applyFont="1" applyBorder="1" applyAlignment="1">
      <alignment horizontal="center"/>
    </xf>
    <xf numFmtId="165" fontId="2" fillId="0" borderId="10" xfId="1" applyNumberFormat="1" applyFont="1" applyBorder="1" applyAlignment="1">
      <alignment horizontal="center" vertical="top"/>
    </xf>
    <xf numFmtId="165" fontId="2" fillId="0" borderId="11" xfId="1" applyNumberFormat="1" applyFont="1" applyBorder="1" applyAlignment="1">
      <alignment horizontal="center" vertical="top"/>
    </xf>
    <xf numFmtId="165" fontId="2" fillId="0" borderId="10" xfId="1" applyNumberFormat="1" applyFont="1" applyFill="1" applyBorder="1" applyAlignment="1">
      <alignment horizontal="center" vertical="top" shrinkToFit="1"/>
    </xf>
    <xf numFmtId="165" fontId="2" fillId="0" borderId="11" xfId="1" applyNumberFormat="1" applyFont="1" applyFill="1" applyBorder="1" applyAlignment="1">
      <alignment horizontal="center" vertical="top" shrinkToFit="1"/>
    </xf>
    <xf numFmtId="165" fontId="2" fillId="0" borderId="3" xfId="1" applyNumberFormat="1" applyFont="1" applyBorder="1" applyAlignment="1">
      <alignment horizontal="center" shrinkToFit="1"/>
    </xf>
    <xf numFmtId="165" fontId="2" fillId="0" borderId="3" xfId="1" applyNumberFormat="1" applyFont="1" applyBorder="1" applyAlignment="1">
      <alignment horizontal="center" vertical="top" shrinkToFit="1"/>
    </xf>
    <xf numFmtId="165" fontId="2" fillId="3" borderId="3" xfId="1" applyNumberFormat="1" applyFont="1" applyFill="1" applyBorder="1" applyAlignment="1">
      <alignment horizontal="center"/>
    </xf>
    <xf numFmtId="165" fontId="2" fillId="0" borderId="10" xfId="1" applyNumberFormat="1" applyFont="1" applyFill="1" applyBorder="1" applyAlignment="1">
      <alignment horizontal="center" vertical="top"/>
    </xf>
    <xf numFmtId="165" fontId="2" fillId="0" borderId="11" xfId="1" applyNumberFormat="1" applyFont="1" applyFill="1" applyBorder="1" applyAlignment="1">
      <alignment horizontal="center" vertical="top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3">
    <cellStyle name="Comma" xfId="1" builtinId="3"/>
    <cellStyle name="Comma [0]_สนามฝึกซ้อมกอล์ฟทอ.ใหม่" xfId="2" xr:uid="{A56F4AA7-D385-472B-866D-EED6820B49B9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185</xdr:row>
      <xdr:rowOff>0</xdr:rowOff>
    </xdr:from>
    <xdr:to>
      <xdr:col>1</xdr:col>
      <xdr:colOff>533400</xdr:colOff>
      <xdr:row>185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809625" y="34871025"/>
          <a:ext cx="857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447675</xdr:colOff>
      <xdr:row>185</xdr:row>
      <xdr:rowOff>0</xdr:rowOff>
    </xdr:from>
    <xdr:to>
      <xdr:col>1</xdr:col>
      <xdr:colOff>533400</xdr:colOff>
      <xdr:row>185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V="1">
          <a:off x="809625" y="34871025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63</xdr:row>
      <xdr:rowOff>0</xdr:rowOff>
    </xdr:from>
    <xdr:to>
      <xdr:col>1</xdr:col>
      <xdr:colOff>533400</xdr:colOff>
      <xdr:row>63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>
          <a:spLocks noChangeArrowheads="1"/>
        </xdr:cNvSpPr>
      </xdr:nvSpPr>
      <xdr:spPr bwMode="auto">
        <a:xfrm>
          <a:off x="809625" y="10620375"/>
          <a:ext cx="857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447675</xdr:colOff>
      <xdr:row>63</xdr:row>
      <xdr:rowOff>0</xdr:rowOff>
    </xdr:from>
    <xdr:to>
      <xdr:col>1</xdr:col>
      <xdr:colOff>533400</xdr:colOff>
      <xdr:row>63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>
          <a:spLocks noChangeShapeType="1"/>
        </xdr:cNvSpPr>
      </xdr:nvSpPr>
      <xdr:spPr bwMode="auto">
        <a:xfrm flipV="1">
          <a:off x="809625" y="10620375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89</xdr:row>
      <xdr:rowOff>0</xdr:rowOff>
    </xdr:from>
    <xdr:to>
      <xdr:col>1</xdr:col>
      <xdr:colOff>533400</xdr:colOff>
      <xdr:row>89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809625" y="30851475"/>
          <a:ext cx="857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447675</xdr:colOff>
      <xdr:row>89</xdr:row>
      <xdr:rowOff>0</xdr:rowOff>
    </xdr:from>
    <xdr:to>
      <xdr:col>1</xdr:col>
      <xdr:colOff>533400</xdr:colOff>
      <xdr:row>89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V="1">
          <a:off x="809625" y="30851475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71</xdr:row>
      <xdr:rowOff>0</xdr:rowOff>
    </xdr:from>
    <xdr:to>
      <xdr:col>1</xdr:col>
      <xdr:colOff>533400</xdr:colOff>
      <xdr:row>71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Arrowheads="1"/>
        </xdr:cNvSpPr>
      </xdr:nvSpPr>
      <xdr:spPr bwMode="auto">
        <a:xfrm>
          <a:off x="809625" y="10582275"/>
          <a:ext cx="857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447675</xdr:colOff>
      <xdr:row>71</xdr:row>
      <xdr:rowOff>0</xdr:rowOff>
    </xdr:from>
    <xdr:to>
      <xdr:col>1</xdr:col>
      <xdr:colOff>533400</xdr:colOff>
      <xdr:row>71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>
          <a:spLocks noChangeShapeType="1"/>
        </xdr:cNvSpPr>
      </xdr:nvSpPr>
      <xdr:spPr bwMode="auto">
        <a:xfrm flipV="1">
          <a:off x="809625" y="10582275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114300</xdr:colOff>
      <xdr:row>80</xdr:row>
      <xdr:rowOff>95250</xdr:rowOff>
    </xdr:from>
    <xdr:to>
      <xdr:col>9</xdr:col>
      <xdr:colOff>247650</xdr:colOff>
      <xdr:row>84</xdr:row>
      <xdr:rowOff>190500</xdr:rowOff>
    </xdr:to>
    <xdr:sp macro="" textlink="">
      <xdr:nvSpPr>
        <xdr:cNvPr id="7" name="วงเล็บปีกกาขวา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/>
      </xdr:nvSpPr>
      <xdr:spPr>
        <a:xfrm>
          <a:off x="5572125" y="8058150"/>
          <a:ext cx="133350" cy="10477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155</xdr:row>
      <xdr:rowOff>0</xdr:rowOff>
    </xdr:from>
    <xdr:to>
      <xdr:col>1</xdr:col>
      <xdr:colOff>533400</xdr:colOff>
      <xdr:row>155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809625" y="37176075"/>
          <a:ext cx="857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447675</xdr:colOff>
      <xdr:row>155</xdr:row>
      <xdr:rowOff>0</xdr:rowOff>
    </xdr:from>
    <xdr:to>
      <xdr:col>1</xdr:col>
      <xdr:colOff>533400</xdr:colOff>
      <xdr:row>155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V="1">
          <a:off x="809625" y="37176075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174</xdr:row>
      <xdr:rowOff>0</xdr:rowOff>
    </xdr:from>
    <xdr:to>
      <xdr:col>1</xdr:col>
      <xdr:colOff>533400</xdr:colOff>
      <xdr:row>174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809625" y="37833300"/>
          <a:ext cx="857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447675</xdr:colOff>
      <xdr:row>174</xdr:row>
      <xdr:rowOff>0</xdr:rowOff>
    </xdr:from>
    <xdr:to>
      <xdr:col>1</xdr:col>
      <xdr:colOff>533400</xdr:colOff>
      <xdr:row>174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V="1">
          <a:off x="809625" y="3783330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208</xdr:row>
      <xdr:rowOff>0</xdr:rowOff>
    </xdr:from>
    <xdr:to>
      <xdr:col>1</xdr:col>
      <xdr:colOff>533400</xdr:colOff>
      <xdr:row>208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809625" y="37671375"/>
          <a:ext cx="857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447675</xdr:colOff>
      <xdr:row>208</xdr:row>
      <xdr:rowOff>0</xdr:rowOff>
    </xdr:from>
    <xdr:to>
      <xdr:col>1</xdr:col>
      <xdr:colOff>533400</xdr:colOff>
      <xdr:row>208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V="1">
          <a:off x="809625" y="37671375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263</xdr:row>
      <xdr:rowOff>0</xdr:rowOff>
    </xdr:from>
    <xdr:to>
      <xdr:col>1</xdr:col>
      <xdr:colOff>533400</xdr:colOff>
      <xdr:row>263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809625" y="37671375"/>
          <a:ext cx="857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447675</xdr:colOff>
      <xdr:row>263</xdr:row>
      <xdr:rowOff>0</xdr:rowOff>
    </xdr:from>
    <xdr:to>
      <xdr:col>1</xdr:col>
      <xdr:colOff>533400</xdr:colOff>
      <xdr:row>263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 flipV="1">
          <a:off x="809625" y="37671375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132</xdr:row>
      <xdr:rowOff>0</xdr:rowOff>
    </xdr:from>
    <xdr:to>
      <xdr:col>1</xdr:col>
      <xdr:colOff>533400</xdr:colOff>
      <xdr:row>132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809625" y="37490400"/>
          <a:ext cx="857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447675</xdr:colOff>
      <xdr:row>132</xdr:row>
      <xdr:rowOff>0</xdr:rowOff>
    </xdr:from>
    <xdr:to>
      <xdr:col>1</xdr:col>
      <xdr:colOff>533400</xdr:colOff>
      <xdr:row>132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 flipV="1">
          <a:off x="809625" y="3749040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195</xdr:row>
      <xdr:rowOff>0</xdr:rowOff>
    </xdr:from>
    <xdr:to>
      <xdr:col>1</xdr:col>
      <xdr:colOff>533400</xdr:colOff>
      <xdr:row>195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809625" y="37490400"/>
          <a:ext cx="857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447675</xdr:colOff>
      <xdr:row>195</xdr:row>
      <xdr:rowOff>0</xdr:rowOff>
    </xdr:from>
    <xdr:to>
      <xdr:col>1</xdr:col>
      <xdr:colOff>533400</xdr:colOff>
      <xdr:row>195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 flipV="1">
          <a:off x="809625" y="3749040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101</xdr:row>
      <xdr:rowOff>0</xdr:rowOff>
    </xdr:from>
    <xdr:to>
      <xdr:col>1</xdr:col>
      <xdr:colOff>533400</xdr:colOff>
      <xdr:row>101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Arrowheads="1"/>
        </xdr:cNvSpPr>
      </xdr:nvSpPr>
      <xdr:spPr bwMode="auto">
        <a:xfrm>
          <a:off x="809625" y="10582275"/>
          <a:ext cx="857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447675</xdr:colOff>
      <xdr:row>101</xdr:row>
      <xdr:rowOff>0</xdr:rowOff>
    </xdr:from>
    <xdr:to>
      <xdr:col>1</xdr:col>
      <xdr:colOff>533400</xdr:colOff>
      <xdr:row>101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>
          <a:spLocks noChangeShapeType="1"/>
        </xdr:cNvSpPr>
      </xdr:nvSpPr>
      <xdr:spPr bwMode="auto">
        <a:xfrm flipV="1">
          <a:off x="809625" y="10582275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284</xdr:row>
      <xdr:rowOff>0</xdr:rowOff>
    </xdr:from>
    <xdr:to>
      <xdr:col>1</xdr:col>
      <xdr:colOff>533400</xdr:colOff>
      <xdr:row>284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809625" y="37490400"/>
          <a:ext cx="857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447675</xdr:colOff>
      <xdr:row>284</xdr:row>
      <xdr:rowOff>0</xdr:rowOff>
    </xdr:from>
    <xdr:to>
      <xdr:col>1</xdr:col>
      <xdr:colOff>533400</xdr:colOff>
      <xdr:row>284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 flipV="1">
          <a:off x="809625" y="3749040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221"/>
  <sheetViews>
    <sheetView topLeftCell="A100" zoomScaleNormal="100" workbookViewId="0">
      <selection activeCell="L114" sqref="L114"/>
    </sheetView>
  </sheetViews>
  <sheetFormatPr defaultColWidth="9" defaultRowHeight="21.75" x14ac:dyDescent="0.5"/>
  <cols>
    <col min="1" max="1" width="6.33203125" style="108" customWidth="1"/>
    <col min="2" max="2" width="65.83203125" style="3" customWidth="1"/>
    <col min="3" max="3" width="2.6640625" style="3" hidden="1" customWidth="1"/>
    <col min="4" max="4" width="7" style="3" customWidth="1"/>
    <col min="5" max="5" width="10.83203125" style="105" customWidth="1"/>
    <col min="6" max="6" width="10.6640625" style="3" hidden="1" customWidth="1"/>
    <col min="7" max="7" width="11.5" style="3" customWidth="1"/>
    <col min="8" max="8" width="10.83203125" style="3" hidden="1" customWidth="1"/>
    <col min="9" max="9" width="14.83203125" style="3" hidden="1" customWidth="1"/>
    <col min="10" max="10" width="13.33203125" style="189" customWidth="1"/>
    <col min="11" max="11" width="10.33203125" style="3" bestFit="1" customWidth="1"/>
    <col min="12" max="256" width="9" style="3"/>
    <col min="257" max="257" width="6.33203125" style="3" customWidth="1"/>
    <col min="258" max="258" width="74.1640625" style="3" customWidth="1"/>
    <col min="259" max="259" width="7.5" style="3" customWidth="1"/>
    <col min="260" max="260" width="7" style="3" customWidth="1"/>
    <col min="261" max="261" width="10" style="3" bestFit="1" customWidth="1"/>
    <col min="262" max="262" width="10.6640625" style="3" bestFit="1" customWidth="1"/>
    <col min="263" max="263" width="8.83203125" style="3" customWidth="1"/>
    <col min="264" max="264" width="10.83203125" style="3" customWidth="1"/>
    <col min="265" max="265" width="14.83203125" style="3" customWidth="1"/>
    <col min="266" max="266" width="8.6640625" style="3" customWidth="1"/>
    <col min="267" max="267" width="10.33203125" style="3" bestFit="1" customWidth="1"/>
    <col min="268" max="512" width="9" style="3"/>
    <col min="513" max="513" width="6.33203125" style="3" customWidth="1"/>
    <col min="514" max="514" width="74.1640625" style="3" customWidth="1"/>
    <col min="515" max="515" width="7.5" style="3" customWidth="1"/>
    <col min="516" max="516" width="7" style="3" customWidth="1"/>
    <col min="517" max="517" width="10" style="3" bestFit="1" customWidth="1"/>
    <col min="518" max="518" width="10.6640625" style="3" bestFit="1" customWidth="1"/>
    <col min="519" max="519" width="8.83203125" style="3" customWidth="1"/>
    <col min="520" max="520" width="10.83203125" style="3" customWidth="1"/>
    <col min="521" max="521" width="14.83203125" style="3" customWidth="1"/>
    <col min="522" max="522" width="8.6640625" style="3" customWidth="1"/>
    <col min="523" max="523" width="10.33203125" style="3" bestFit="1" customWidth="1"/>
    <col min="524" max="768" width="9" style="3"/>
    <col min="769" max="769" width="6.33203125" style="3" customWidth="1"/>
    <col min="770" max="770" width="74.1640625" style="3" customWidth="1"/>
    <col min="771" max="771" width="7.5" style="3" customWidth="1"/>
    <col min="772" max="772" width="7" style="3" customWidth="1"/>
    <col min="773" max="773" width="10" style="3" bestFit="1" customWidth="1"/>
    <col min="774" max="774" width="10.6640625" style="3" bestFit="1" customWidth="1"/>
    <col min="775" max="775" width="8.83203125" style="3" customWidth="1"/>
    <col min="776" max="776" width="10.83203125" style="3" customWidth="1"/>
    <col min="777" max="777" width="14.83203125" style="3" customWidth="1"/>
    <col min="778" max="778" width="8.6640625" style="3" customWidth="1"/>
    <col min="779" max="779" width="10.33203125" style="3" bestFit="1" customWidth="1"/>
    <col min="780" max="1024" width="9" style="3"/>
    <col min="1025" max="1025" width="6.33203125" style="3" customWidth="1"/>
    <col min="1026" max="1026" width="74.1640625" style="3" customWidth="1"/>
    <col min="1027" max="1027" width="7.5" style="3" customWidth="1"/>
    <col min="1028" max="1028" width="7" style="3" customWidth="1"/>
    <col min="1029" max="1029" width="10" style="3" bestFit="1" customWidth="1"/>
    <col min="1030" max="1030" width="10.6640625" style="3" bestFit="1" customWidth="1"/>
    <col min="1031" max="1031" width="8.83203125" style="3" customWidth="1"/>
    <col min="1032" max="1032" width="10.83203125" style="3" customWidth="1"/>
    <col min="1033" max="1033" width="14.83203125" style="3" customWidth="1"/>
    <col min="1034" max="1034" width="8.6640625" style="3" customWidth="1"/>
    <col min="1035" max="1035" width="10.33203125" style="3" bestFit="1" customWidth="1"/>
    <col min="1036" max="1280" width="9" style="3"/>
    <col min="1281" max="1281" width="6.33203125" style="3" customWidth="1"/>
    <col min="1282" max="1282" width="74.1640625" style="3" customWidth="1"/>
    <col min="1283" max="1283" width="7.5" style="3" customWidth="1"/>
    <col min="1284" max="1284" width="7" style="3" customWidth="1"/>
    <col min="1285" max="1285" width="10" style="3" bestFit="1" customWidth="1"/>
    <col min="1286" max="1286" width="10.6640625" style="3" bestFit="1" customWidth="1"/>
    <col min="1287" max="1287" width="8.83203125" style="3" customWidth="1"/>
    <col min="1288" max="1288" width="10.83203125" style="3" customWidth="1"/>
    <col min="1289" max="1289" width="14.83203125" style="3" customWidth="1"/>
    <col min="1290" max="1290" width="8.6640625" style="3" customWidth="1"/>
    <col min="1291" max="1291" width="10.33203125" style="3" bestFit="1" customWidth="1"/>
    <col min="1292" max="1536" width="9" style="3"/>
    <col min="1537" max="1537" width="6.33203125" style="3" customWidth="1"/>
    <col min="1538" max="1538" width="74.1640625" style="3" customWidth="1"/>
    <col min="1539" max="1539" width="7.5" style="3" customWidth="1"/>
    <col min="1540" max="1540" width="7" style="3" customWidth="1"/>
    <col min="1541" max="1541" width="10" style="3" bestFit="1" customWidth="1"/>
    <col min="1542" max="1542" width="10.6640625" style="3" bestFit="1" customWidth="1"/>
    <col min="1543" max="1543" width="8.83203125" style="3" customWidth="1"/>
    <col min="1544" max="1544" width="10.83203125" style="3" customWidth="1"/>
    <col min="1545" max="1545" width="14.83203125" style="3" customWidth="1"/>
    <col min="1546" max="1546" width="8.6640625" style="3" customWidth="1"/>
    <col min="1547" max="1547" width="10.33203125" style="3" bestFit="1" customWidth="1"/>
    <col min="1548" max="1792" width="9" style="3"/>
    <col min="1793" max="1793" width="6.33203125" style="3" customWidth="1"/>
    <col min="1794" max="1794" width="74.1640625" style="3" customWidth="1"/>
    <col min="1795" max="1795" width="7.5" style="3" customWidth="1"/>
    <col min="1796" max="1796" width="7" style="3" customWidth="1"/>
    <col min="1797" max="1797" width="10" style="3" bestFit="1" customWidth="1"/>
    <col min="1798" max="1798" width="10.6640625" style="3" bestFit="1" customWidth="1"/>
    <col min="1799" max="1799" width="8.83203125" style="3" customWidth="1"/>
    <col min="1800" max="1800" width="10.83203125" style="3" customWidth="1"/>
    <col min="1801" max="1801" width="14.83203125" style="3" customWidth="1"/>
    <col min="1802" max="1802" width="8.6640625" style="3" customWidth="1"/>
    <col min="1803" max="1803" width="10.33203125" style="3" bestFit="1" customWidth="1"/>
    <col min="1804" max="2048" width="9" style="3"/>
    <col min="2049" max="2049" width="6.33203125" style="3" customWidth="1"/>
    <col min="2050" max="2050" width="74.1640625" style="3" customWidth="1"/>
    <col min="2051" max="2051" width="7.5" style="3" customWidth="1"/>
    <col min="2052" max="2052" width="7" style="3" customWidth="1"/>
    <col min="2053" max="2053" width="10" style="3" bestFit="1" customWidth="1"/>
    <col min="2054" max="2054" width="10.6640625" style="3" bestFit="1" customWidth="1"/>
    <col min="2055" max="2055" width="8.83203125" style="3" customWidth="1"/>
    <col min="2056" max="2056" width="10.83203125" style="3" customWidth="1"/>
    <col min="2057" max="2057" width="14.83203125" style="3" customWidth="1"/>
    <col min="2058" max="2058" width="8.6640625" style="3" customWidth="1"/>
    <col min="2059" max="2059" width="10.33203125" style="3" bestFit="1" customWidth="1"/>
    <col min="2060" max="2304" width="9" style="3"/>
    <col min="2305" max="2305" width="6.33203125" style="3" customWidth="1"/>
    <col min="2306" max="2306" width="74.1640625" style="3" customWidth="1"/>
    <col min="2307" max="2307" width="7.5" style="3" customWidth="1"/>
    <col min="2308" max="2308" width="7" style="3" customWidth="1"/>
    <col min="2309" max="2309" width="10" style="3" bestFit="1" customWidth="1"/>
    <col min="2310" max="2310" width="10.6640625" style="3" bestFit="1" customWidth="1"/>
    <col min="2311" max="2311" width="8.83203125" style="3" customWidth="1"/>
    <col min="2312" max="2312" width="10.83203125" style="3" customWidth="1"/>
    <col min="2313" max="2313" width="14.83203125" style="3" customWidth="1"/>
    <col min="2314" max="2314" width="8.6640625" style="3" customWidth="1"/>
    <col min="2315" max="2315" width="10.33203125" style="3" bestFit="1" customWidth="1"/>
    <col min="2316" max="2560" width="9" style="3"/>
    <col min="2561" max="2561" width="6.33203125" style="3" customWidth="1"/>
    <col min="2562" max="2562" width="74.1640625" style="3" customWidth="1"/>
    <col min="2563" max="2563" width="7.5" style="3" customWidth="1"/>
    <col min="2564" max="2564" width="7" style="3" customWidth="1"/>
    <col min="2565" max="2565" width="10" style="3" bestFit="1" customWidth="1"/>
    <col min="2566" max="2566" width="10.6640625" style="3" bestFit="1" customWidth="1"/>
    <col min="2567" max="2567" width="8.83203125" style="3" customWidth="1"/>
    <col min="2568" max="2568" width="10.83203125" style="3" customWidth="1"/>
    <col min="2569" max="2569" width="14.83203125" style="3" customWidth="1"/>
    <col min="2570" max="2570" width="8.6640625" style="3" customWidth="1"/>
    <col min="2571" max="2571" width="10.33203125" style="3" bestFit="1" customWidth="1"/>
    <col min="2572" max="2816" width="9" style="3"/>
    <col min="2817" max="2817" width="6.33203125" style="3" customWidth="1"/>
    <col min="2818" max="2818" width="74.1640625" style="3" customWidth="1"/>
    <col min="2819" max="2819" width="7.5" style="3" customWidth="1"/>
    <col min="2820" max="2820" width="7" style="3" customWidth="1"/>
    <col min="2821" max="2821" width="10" style="3" bestFit="1" customWidth="1"/>
    <col min="2822" max="2822" width="10.6640625" style="3" bestFit="1" customWidth="1"/>
    <col min="2823" max="2823" width="8.83203125" style="3" customWidth="1"/>
    <col min="2824" max="2824" width="10.83203125" style="3" customWidth="1"/>
    <col min="2825" max="2825" width="14.83203125" style="3" customWidth="1"/>
    <col min="2826" max="2826" width="8.6640625" style="3" customWidth="1"/>
    <col min="2827" max="2827" width="10.33203125" style="3" bestFit="1" customWidth="1"/>
    <col min="2828" max="3072" width="9" style="3"/>
    <col min="3073" max="3073" width="6.33203125" style="3" customWidth="1"/>
    <col min="3074" max="3074" width="74.1640625" style="3" customWidth="1"/>
    <col min="3075" max="3075" width="7.5" style="3" customWidth="1"/>
    <col min="3076" max="3076" width="7" style="3" customWidth="1"/>
    <col min="3077" max="3077" width="10" style="3" bestFit="1" customWidth="1"/>
    <col min="3078" max="3078" width="10.6640625" style="3" bestFit="1" customWidth="1"/>
    <col min="3079" max="3079" width="8.83203125" style="3" customWidth="1"/>
    <col min="3080" max="3080" width="10.83203125" style="3" customWidth="1"/>
    <col min="3081" max="3081" width="14.83203125" style="3" customWidth="1"/>
    <col min="3082" max="3082" width="8.6640625" style="3" customWidth="1"/>
    <col min="3083" max="3083" width="10.33203125" style="3" bestFit="1" customWidth="1"/>
    <col min="3084" max="3328" width="9" style="3"/>
    <col min="3329" max="3329" width="6.33203125" style="3" customWidth="1"/>
    <col min="3330" max="3330" width="74.1640625" style="3" customWidth="1"/>
    <col min="3331" max="3331" width="7.5" style="3" customWidth="1"/>
    <col min="3332" max="3332" width="7" style="3" customWidth="1"/>
    <col min="3333" max="3333" width="10" style="3" bestFit="1" customWidth="1"/>
    <col min="3334" max="3334" width="10.6640625" style="3" bestFit="1" customWidth="1"/>
    <col min="3335" max="3335" width="8.83203125" style="3" customWidth="1"/>
    <col min="3336" max="3336" width="10.83203125" style="3" customWidth="1"/>
    <col min="3337" max="3337" width="14.83203125" style="3" customWidth="1"/>
    <col min="3338" max="3338" width="8.6640625" style="3" customWidth="1"/>
    <col min="3339" max="3339" width="10.33203125" style="3" bestFit="1" customWidth="1"/>
    <col min="3340" max="3584" width="9" style="3"/>
    <col min="3585" max="3585" width="6.33203125" style="3" customWidth="1"/>
    <col min="3586" max="3586" width="74.1640625" style="3" customWidth="1"/>
    <col min="3587" max="3587" width="7.5" style="3" customWidth="1"/>
    <col min="3588" max="3588" width="7" style="3" customWidth="1"/>
    <col min="3589" max="3589" width="10" style="3" bestFit="1" customWidth="1"/>
    <col min="3590" max="3590" width="10.6640625" style="3" bestFit="1" customWidth="1"/>
    <col min="3591" max="3591" width="8.83203125" style="3" customWidth="1"/>
    <col min="3592" max="3592" width="10.83203125" style="3" customWidth="1"/>
    <col min="3593" max="3593" width="14.83203125" style="3" customWidth="1"/>
    <col min="3594" max="3594" width="8.6640625" style="3" customWidth="1"/>
    <col min="3595" max="3595" width="10.33203125" style="3" bestFit="1" customWidth="1"/>
    <col min="3596" max="3840" width="9" style="3"/>
    <col min="3841" max="3841" width="6.33203125" style="3" customWidth="1"/>
    <col min="3842" max="3842" width="74.1640625" style="3" customWidth="1"/>
    <col min="3843" max="3843" width="7.5" style="3" customWidth="1"/>
    <col min="3844" max="3844" width="7" style="3" customWidth="1"/>
    <col min="3845" max="3845" width="10" style="3" bestFit="1" customWidth="1"/>
    <col min="3846" max="3846" width="10.6640625" style="3" bestFit="1" customWidth="1"/>
    <col min="3847" max="3847" width="8.83203125" style="3" customWidth="1"/>
    <col min="3848" max="3848" width="10.83203125" style="3" customWidth="1"/>
    <col min="3849" max="3849" width="14.83203125" style="3" customWidth="1"/>
    <col min="3850" max="3850" width="8.6640625" style="3" customWidth="1"/>
    <col min="3851" max="3851" width="10.33203125" style="3" bestFit="1" customWidth="1"/>
    <col min="3852" max="4096" width="9" style="3"/>
    <col min="4097" max="4097" width="6.33203125" style="3" customWidth="1"/>
    <col min="4098" max="4098" width="74.1640625" style="3" customWidth="1"/>
    <col min="4099" max="4099" width="7.5" style="3" customWidth="1"/>
    <col min="4100" max="4100" width="7" style="3" customWidth="1"/>
    <col min="4101" max="4101" width="10" style="3" bestFit="1" customWidth="1"/>
    <col min="4102" max="4102" width="10.6640625" style="3" bestFit="1" customWidth="1"/>
    <col min="4103" max="4103" width="8.83203125" style="3" customWidth="1"/>
    <col min="4104" max="4104" width="10.83203125" style="3" customWidth="1"/>
    <col min="4105" max="4105" width="14.83203125" style="3" customWidth="1"/>
    <col min="4106" max="4106" width="8.6640625" style="3" customWidth="1"/>
    <col min="4107" max="4107" width="10.33203125" style="3" bestFit="1" customWidth="1"/>
    <col min="4108" max="4352" width="9" style="3"/>
    <col min="4353" max="4353" width="6.33203125" style="3" customWidth="1"/>
    <col min="4354" max="4354" width="74.1640625" style="3" customWidth="1"/>
    <col min="4355" max="4355" width="7.5" style="3" customWidth="1"/>
    <col min="4356" max="4356" width="7" style="3" customWidth="1"/>
    <col min="4357" max="4357" width="10" style="3" bestFit="1" customWidth="1"/>
    <col min="4358" max="4358" width="10.6640625" style="3" bestFit="1" customWidth="1"/>
    <col min="4359" max="4359" width="8.83203125" style="3" customWidth="1"/>
    <col min="4360" max="4360" width="10.83203125" style="3" customWidth="1"/>
    <col min="4361" max="4361" width="14.83203125" style="3" customWidth="1"/>
    <col min="4362" max="4362" width="8.6640625" style="3" customWidth="1"/>
    <col min="4363" max="4363" width="10.33203125" style="3" bestFit="1" customWidth="1"/>
    <col min="4364" max="4608" width="9" style="3"/>
    <col min="4609" max="4609" width="6.33203125" style="3" customWidth="1"/>
    <col min="4610" max="4610" width="74.1640625" style="3" customWidth="1"/>
    <col min="4611" max="4611" width="7.5" style="3" customWidth="1"/>
    <col min="4612" max="4612" width="7" style="3" customWidth="1"/>
    <col min="4613" max="4613" width="10" style="3" bestFit="1" customWidth="1"/>
    <col min="4614" max="4614" width="10.6640625" style="3" bestFit="1" customWidth="1"/>
    <col min="4615" max="4615" width="8.83203125" style="3" customWidth="1"/>
    <col min="4616" max="4616" width="10.83203125" style="3" customWidth="1"/>
    <col min="4617" max="4617" width="14.83203125" style="3" customWidth="1"/>
    <col min="4618" max="4618" width="8.6640625" style="3" customWidth="1"/>
    <col min="4619" max="4619" width="10.33203125" style="3" bestFit="1" customWidth="1"/>
    <col min="4620" max="4864" width="9" style="3"/>
    <col min="4865" max="4865" width="6.33203125" style="3" customWidth="1"/>
    <col min="4866" max="4866" width="74.1640625" style="3" customWidth="1"/>
    <col min="4867" max="4867" width="7.5" style="3" customWidth="1"/>
    <col min="4868" max="4868" width="7" style="3" customWidth="1"/>
    <col min="4869" max="4869" width="10" style="3" bestFit="1" customWidth="1"/>
    <col min="4870" max="4870" width="10.6640625" style="3" bestFit="1" customWidth="1"/>
    <col min="4871" max="4871" width="8.83203125" style="3" customWidth="1"/>
    <col min="4872" max="4872" width="10.83203125" style="3" customWidth="1"/>
    <col min="4873" max="4873" width="14.83203125" style="3" customWidth="1"/>
    <col min="4874" max="4874" width="8.6640625" style="3" customWidth="1"/>
    <col min="4875" max="4875" width="10.33203125" style="3" bestFit="1" customWidth="1"/>
    <col min="4876" max="5120" width="9" style="3"/>
    <col min="5121" max="5121" width="6.33203125" style="3" customWidth="1"/>
    <col min="5122" max="5122" width="74.1640625" style="3" customWidth="1"/>
    <col min="5123" max="5123" width="7.5" style="3" customWidth="1"/>
    <col min="5124" max="5124" width="7" style="3" customWidth="1"/>
    <col min="5125" max="5125" width="10" style="3" bestFit="1" customWidth="1"/>
    <col min="5126" max="5126" width="10.6640625" style="3" bestFit="1" customWidth="1"/>
    <col min="5127" max="5127" width="8.83203125" style="3" customWidth="1"/>
    <col min="5128" max="5128" width="10.83203125" style="3" customWidth="1"/>
    <col min="5129" max="5129" width="14.83203125" style="3" customWidth="1"/>
    <col min="5130" max="5130" width="8.6640625" style="3" customWidth="1"/>
    <col min="5131" max="5131" width="10.33203125" style="3" bestFit="1" customWidth="1"/>
    <col min="5132" max="5376" width="9" style="3"/>
    <col min="5377" max="5377" width="6.33203125" style="3" customWidth="1"/>
    <col min="5378" max="5378" width="74.1640625" style="3" customWidth="1"/>
    <col min="5379" max="5379" width="7.5" style="3" customWidth="1"/>
    <col min="5380" max="5380" width="7" style="3" customWidth="1"/>
    <col min="5381" max="5381" width="10" style="3" bestFit="1" customWidth="1"/>
    <col min="5382" max="5382" width="10.6640625" style="3" bestFit="1" customWidth="1"/>
    <col min="5383" max="5383" width="8.83203125" style="3" customWidth="1"/>
    <col min="5384" max="5384" width="10.83203125" style="3" customWidth="1"/>
    <col min="5385" max="5385" width="14.83203125" style="3" customWidth="1"/>
    <col min="5386" max="5386" width="8.6640625" style="3" customWidth="1"/>
    <col min="5387" max="5387" width="10.33203125" style="3" bestFit="1" customWidth="1"/>
    <col min="5388" max="5632" width="9" style="3"/>
    <col min="5633" max="5633" width="6.33203125" style="3" customWidth="1"/>
    <col min="5634" max="5634" width="74.1640625" style="3" customWidth="1"/>
    <col min="5635" max="5635" width="7.5" style="3" customWidth="1"/>
    <col min="5636" max="5636" width="7" style="3" customWidth="1"/>
    <col min="5637" max="5637" width="10" style="3" bestFit="1" customWidth="1"/>
    <col min="5638" max="5638" width="10.6640625" style="3" bestFit="1" customWidth="1"/>
    <col min="5639" max="5639" width="8.83203125" style="3" customWidth="1"/>
    <col min="5640" max="5640" width="10.83203125" style="3" customWidth="1"/>
    <col min="5641" max="5641" width="14.83203125" style="3" customWidth="1"/>
    <col min="5642" max="5642" width="8.6640625" style="3" customWidth="1"/>
    <col min="5643" max="5643" width="10.33203125" style="3" bestFit="1" customWidth="1"/>
    <col min="5644" max="5888" width="9" style="3"/>
    <col min="5889" max="5889" width="6.33203125" style="3" customWidth="1"/>
    <col min="5890" max="5890" width="74.1640625" style="3" customWidth="1"/>
    <col min="5891" max="5891" width="7.5" style="3" customWidth="1"/>
    <col min="5892" max="5892" width="7" style="3" customWidth="1"/>
    <col min="5893" max="5893" width="10" style="3" bestFit="1" customWidth="1"/>
    <col min="5894" max="5894" width="10.6640625" style="3" bestFit="1" customWidth="1"/>
    <col min="5895" max="5895" width="8.83203125" style="3" customWidth="1"/>
    <col min="5896" max="5896" width="10.83203125" style="3" customWidth="1"/>
    <col min="5897" max="5897" width="14.83203125" style="3" customWidth="1"/>
    <col min="5898" max="5898" width="8.6640625" style="3" customWidth="1"/>
    <col min="5899" max="5899" width="10.33203125" style="3" bestFit="1" customWidth="1"/>
    <col min="5900" max="6144" width="9" style="3"/>
    <col min="6145" max="6145" width="6.33203125" style="3" customWidth="1"/>
    <col min="6146" max="6146" width="74.1640625" style="3" customWidth="1"/>
    <col min="6147" max="6147" width="7.5" style="3" customWidth="1"/>
    <col min="6148" max="6148" width="7" style="3" customWidth="1"/>
    <col min="6149" max="6149" width="10" style="3" bestFit="1" customWidth="1"/>
    <col min="6150" max="6150" width="10.6640625" style="3" bestFit="1" customWidth="1"/>
    <col min="6151" max="6151" width="8.83203125" style="3" customWidth="1"/>
    <col min="6152" max="6152" width="10.83203125" style="3" customWidth="1"/>
    <col min="6153" max="6153" width="14.83203125" style="3" customWidth="1"/>
    <col min="6154" max="6154" width="8.6640625" style="3" customWidth="1"/>
    <col min="6155" max="6155" width="10.33203125" style="3" bestFit="1" customWidth="1"/>
    <col min="6156" max="6400" width="9" style="3"/>
    <col min="6401" max="6401" width="6.33203125" style="3" customWidth="1"/>
    <col min="6402" max="6402" width="74.1640625" style="3" customWidth="1"/>
    <col min="6403" max="6403" width="7.5" style="3" customWidth="1"/>
    <col min="6404" max="6404" width="7" style="3" customWidth="1"/>
    <col min="6405" max="6405" width="10" style="3" bestFit="1" customWidth="1"/>
    <col min="6406" max="6406" width="10.6640625" style="3" bestFit="1" customWidth="1"/>
    <col min="6407" max="6407" width="8.83203125" style="3" customWidth="1"/>
    <col min="6408" max="6408" width="10.83203125" style="3" customWidth="1"/>
    <col min="6409" max="6409" width="14.83203125" style="3" customWidth="1"/>
    <col min="6410" max="6410" width="8.6640625" style="3" customWidth="1"/>
    <col min="6411" max="6411" width="10.33203125" style="3" bestFit="1" customWidth="1"/>
    <col min="6412" max="6656" width="9" style="3"/>
    <col min="6657" max="6657" width="6.33203125" style="3" customWidth="1"/>
    <col min="6658" max="6658" width="74.1640625" style="3" customWidth="1"/>
    <col min="6659" max="6659" width="7.5" style="3" customWidth="1"/>
    <col min="6660" max="6660" width="7" style="3" customWidth="1"/>
    <col min="6661" max="6661" width="10" style="3" bestFit="1" customWidth="1"/>
    <col min="6662" max="6662" width="10.6640625" style="3" bestFit="1" customWidth="1"/>
    <col min="6663" max="6663" width="8.83203125" style="3" customWidth="1"/>
    <col min="6664" max="6664" width="10.83203125" style="3" customWidth="1"/>
    <col min="6665" max="6665" width="14.83203125" style="3" customWidth="1"/>
    <col min="6666" max="6666" width="8.6640625" style="3" customWidth="1"/>
    <col min="6667" max="6667" width="10.33203125" style="3" bestFit="1" customWidth="1"/>
    <col min="6668" max="6912" width="9" style="3"/>
    <col min="6913" max="6913" width="6.33203125" style="3" customWidth="1"/>
    <col min="6914" max="6914" width="74.1640625" style="3" customWidth="1"/>
    <col min="6915" max="6915" width="7.5" style="3" customWidth="1"/>
    <col min="6916" max="6916" width="7" style="3" customWidth="1"/>
    <col min="6917" max="6917" width="10" style="3" bestFit="1" customWidth="1"/>
    <col min="6918" max="6918" width="10.6640625" style="3" bestFit="1" customWidth="1"/>
    <col min="6919" max="6919" width="8.83203125" style="3" customWidth="1"/>
    <col min="6920" max="6920" width="10.83203125" style="3" customWidth="1"/>
    <col min="6921" max="6921" width="14.83203125" style="3" customWidth="1"/>
    <col min="6922" max="6922" width="8.6640625" style="3" customWidth="1"/>
    <col min="6923" max="6923" width="10.33203125" style="3" bestFit="1" customWidth="1"/>
    <col min="6924" max="7168" width="9" style="3"/>
    <col min="7169" max="7169" width="6.33203125" style="3" customWidth="1"/>
    <col min="7170" max="7170" width="74.1640625" style="3" customWidth="1"/>
    <col min="7171" max="7171" width="7.5" style="3" customWidth="1"/>
    <col min="7172" max="7172" width="7" style="3" customWidth="1"/>
    <col min="7173" max="7173" width="10" style="3" bestFit="1" customWidth="1"/>
    <col min="7174" max="7174" width="10.6640625" style="3" bestFit="1" customWidth="1"/>
    <col min="7175" max="7175" width="8.83203125" style="3" customWidth="1"/>
    <col min="7176" max="7176" width="10.83203125" style="3" customWidth="1"/>
    <col min="7177" max="7177" width="14.83203125" style="3" customWidth="1"/>
    <col min="7178" max="7178" width="8.6640625" style="3" customWidth="1"/>
    <col min="7179" max="7179" width="10.33203125" style="3" bestFit="1" customWidth="1"/>
    <col min="7180" max="7424" width="9" style="3"/>
    <col min="7425" max="7425" width="6.33203125" style="3" customWidth="1"/>
    <col min="7426" max="7426" width="74.1640625" style="3" customWidth="1"/>
    <col min="7427" max="7427" width="7.5" style="3" customWidth="1"/>
    <col min="7428" max="7428" width="7" style="3" customWidth="1"/>
    <col min="7429" max="7429" width="10" style="3" bestFit="1" customWidth="1"/>
    <col min="7430" max="7430" width="10.6640625" style="3" bestFit="1" customWidth="1"/>
    <col min="7431" max="7431" width="8.83203125" style="3" customWidth="1"/>
    <col min="7432" max="7432" width="10.83203125" style="3" customWidth="1"/>
    <col min="7433" max="7433" width="14.83203125" style="3" customWidth="1"/>
    <col min="7434" max="7434" width="8.6640625" style="3" customWidth="1"/>
    <col min="7435" max="7435" width="10.33203125" style="3" bestFit="1" customWidth="1"/>
    <col min="7436" max="7680" width="9" style="3"/>
    <col min="7681" max="7681" width="6.33203125" style="3" customWidth="1"/>
    <col min="7682" max="7682" width="74.1640625" style="3" customWidth="1"/>
    <col min="7683" max="7683" width="7.5" style="3" customWidth="1"/>
    <col min="7684" max="7684" width="7" style="3" customWidth="1"/>
    <col min="7685" max="7685" width="10" style="3" bestFit="1" customWidth="1"/>
    <col min="7686" max="7686" width="10.6640625" style="3" bestFit="1" customWidth="1"/>
    <col min="7687" max="7687" width="8.83203125" style="3" customWidth="1"/>
    <col min="7688" max="7688" width="10.83203125" style="3" customWidth="1"/>
    <col min="7689" max="7689" width="14.83203125" style="3" customWidth="1"/>
    <col min="7690" max="7690" width="8.6640625" style="3" customWidth="1"/>
    <col min="7691" max="7691" width="10.33203125" style="3" bestFit="1" customWidth="1"/>
    <col min="7692" max="7936" width="9" style="3"/>
    <col min="7937" max="7937" width="6.33203125" style="3" customWidth="1"/>
    <col min="7938" max="7938" width="74.1640625" style="3" customWidth="1"/>
    <col min="7939" max="7939" width="7.5" style="3" customWidth="1"/>
    <col min="7940" max="7940" width="7" style="3" customWidth="1"/>
    <col min="7941" max="7941" width="10" style="3" bestFit="1" customWidth="1"/>
    <col min="7942" max="7942" width="10.6640625" style="3" bestFit="1" customWidth="1"/>
    <col min="7943" max="7943" width="8.83203125" style="3" customWidth="1"/>
    <col min="7944" max="7944" width="10.83203125" style="3" customWidth="1"/>
    <col min="7945" max="7945" width="14.83203125" style="3" customWidth="1"/>
    <col min="7946" max="7946" width="8.6640625" style="3" customWidth="1"/>
    <col min="7947" max="7947" width="10.33203125" style="3" bestFit="1" customWidth="1"/>
    <col min="7948" max="8192" width="9" style="3"/>
    <col min="8193" max="8193" width="6.33203125" style="3" customWidth="1"/>
    <col min="8194" max="8194" width="74.1640625" style="3" customWidth="1"/>
    <col min="8195" max="8195" width="7.5" style="3" customWidth="1"/>
    <col min="8196" max="8196" width="7" style="3" customWidth="1"/>
    <col min="8197" max="8197" width="10" style="3" bestFit="1" customWidth="1"/>
    <col min="8198" max="8198" width="10.6640625" style="3" bestFit="1" customWidth="1"/>
    <col min="8199" max="8199" width="8.83203125" style="3" customWidth="1"/>
    <col min="8200" max="8200" width="10.83203125" style="3" customWidth="1"/>
    <col min="8201" max="8201" width="14.83203125" style="3" customWidth="1"/>
    <col min="8202" max="8202" width="8.6640625" style="3" customWidth="1"/>
    <col min="8203" max="8203" width="10.33203125" style="3" bestFit="1" customWidth="1"/>
    <col min="8204" max="8448" width="9" style="3"/>
    <col min="8449" max="8449" width="6.33203125" style="3" customWidth="1"/>
    <col min="8450" max="8450" width="74.1640625" style="3" customWidth="1"/>
    <col min="8451" max="8451" width="7.5" style="3" customWidth="1"/>
    <col min="8452" max="8452" width="7" style="3" customWidth="1"/>
    <col min="8453" max="8453" width="10" style="3" bestFit="1" customWidth="1"/>
    <col min="8454" max="8454" width="10.6640625" style="3" bestFit="1" customWidth="1"/>
    <col min="8455" max="8455" width="8.83203125" style="3" customWidth="1"/>
    <col min="8456" max="8456" width="10.83203125" style="3" customWidth="1"/>
    <col min="8457" max="8457" width="14.83203125" style="3" customWidth="1"/>
    <col min="8458" max="8458" width="8.6640625" style="3" customWidth="1"/>
    <col min="8459" max="8459" width="10.33203125" style="3" bestFit="1" customWidth="1"/>
    <col min="8460" max="8704" width="9" style="3"/>
    <col min="8705" max="8705" width="6.33203125" style="3" customWidth="1"/>
    <col min="8706" max="8706" width="74.1640625" style="3" customWidth="1"/>
    <col min="8707" max="8707" width="7.5" style="3" customWidth="1"/>
    <col min="8708" max="8708" width="7" style="3" customWidth="1"/>
    <col min="8709" max="8709" width="10" style="3" bestFit="1" customWidth="1"/>
    <col min="8710" max="8710" width="10.6640625" style="3" bestFit="1" customWidth="1"/>
    <col min="8711" max="8711" width="8.83203125" style="3" customWidth="1"/>
    <col min="8712" max="8712" width="10.83203125" style="3" customWidth="1"/>
    <col min="8713" max="8713" width="14.83203125" style="3" customWidth="1"/>
    <col min="8714" max="8714" width="8.6640625" style="3" customWidth="1"/>
    <col min="8715" max="8715" width="10.33203125" style="3" bestFit="1" customWidth="1"/>
    <col min="8716" max="8960" width="9" style="3"/>
    <col min="8961" max="8961" width="6.33203125" style="3" customWidth="1"/>
    <col min="8962" max="8962" width="74.1640625" style="3" customWidth="1"/>
    <col min="8963" max="8963" width="7.5" style="3" customWidth="1"/>
    <col min="8964" max="8964" width="7" style="3" customWidth="1"/>
    <col min="8965" max="8965" width="10" style="3" bestFit="1" customWidth="1"/>
    <col min="8966" max="8966" width="10.6640625" style="3" bestFit="1" customWidth="1"/>
    <col min="8967" max="8967" width="8.83203125" style="3" customWidth="1"/>
    <col min="8968" max="8968" width="10.83203125" style="3" customWidth="1"/>
    <col min="8969" max="8969" width="14.83203125" style="3" customWidth="1"/>
    <col min="8970" max="8970" width="8.6640625" style="3" customWidth="1"/>
    <col min="8971" max="8971" width="10.33203125" style="3" bestFit="1" customWidth="1"/>
    <col min="8972" max="9216" width="9" style="3"/>
    <col min="9217" max="9217" width="6.33203125" style="3" customWidth="1"/>
    <col min="9218" max="9218" width="74.1640625" style="3" customWidth="1"/>
    <col min="9219" max="9219" width="7.5" style="3" customWidth="1"/>
    <col min="9220" max="9220" width="7" style="3" customWidth="1"/>
    <col min="9221" max="9221" width="10" style="3" bestFit="1" customWidth="1"/>
    <col min="9222" max="9222" width="10.6640625" style="3" bestFit="1" customWidth="1"/>
    <col min="9223" max="9223" width="8.83203125" style="3" customWidth="1"/>
    <col min="9224" max="9224" width="10.83203125" style="3" customWidth="1"/>
    <col min="9225" max="9225" width="14.83203125" style="3" customWidth="1"/>
    <col min="9226" max="9226" width="8.6640625" style="3" customWidth="1"/>
    <col min="9227" max="9227" width="10.33203125" style="3" bestFit="1" customWidth="1"/>
    <col min="9228" max="9472" width="9" style="3"/>
    <col min="9473" max="9473" width="6.33203125" style="3" customWidth="1"/>
    <col min="9474" max="9474" width="74.1640625" style="3" customWidth="1"/>
    <col min="9475" max="9475" width="7.5" style="3" customWidth="1"/>
    <col min="9476" max="9476" width="7" style="3" customWidth="1"/>
    <col min="9477" max="9477" width="10" style="3" bestFit="1" customWidth="1"/>
    <col min="9478" max="9478" width="10.6640625" style="3" bestFit="1" customWidth="1"/>
    <col min="9479" max="9479" width="8.83203125" style="3" customWidth="1"/>
    <col min="9480" max="9480" width="10.83203125" style="3" customWidth="1"/>
    <col min="9481" max="9481" width="14.83203125" style="3" customWidth="1"/>
    <col min="9482" max="9482" width="8.6640625" style="3" customWidth="1"/>
    <col min="9483" max="9483" width="10.33203125" style="3" bestFit="1" customWidth="1"/>
    <col min="9484" max="9728" width="9" style="3"/>
    <col min="9729" max="9729" width="6.33203125" style="3" customWidth="1"/>
    <col min="9730" max="9730" width="74.1640625" style="3" customWidth="1"/>
    <col min="9731" max="9731" width="7.5" style="3" customWidth="1"/>
    <col min="9732" max="9732" width="7" style="3" customWidth="1"/>
    <col min="9733" max="9733" width="10" style="3" bestFit="1" customWidth="1"/>
    <col min="9734" max="9734" width="10.6640625" style="3" bestFit="1" customWidth="1"/>
    <col min="9735" max="9735" width="8.83203125" style="3" customWidth="1"/>
    <col min="9736" max="9736" width="10.83203125" style="3" customWidth="1"/>
    <col min="9737" max="9737" width="14.83203125" style="3" customWidth="1"/>
    <col min="9738" max="9738" width="8.6640625" style="3" customWidth="1"/>
    <col min="9739" max="9739" width="10.33203125" style="3" bestFit="1" customWidth="1"/>
    <col min="9740" max="9984" width="9" style="3"/>
    <col min="9985" max="9985" width="6.33203125" style="3" customWidth="1"/>
    <col min="9986" max="9986" width="74.1640625" style="3" customWidth="1"/>
    <col min="9987" max="9987" width="7.5" style="3" customWidth="1"/>
    <col min="9988" max="9988" width="7" style="3" customWidth="1"/>
    <col min="9989" max="9989" width="10" style="3" bestFit="1" customWidth="1"/>
    <col min="9990" max="9990" width="10.6640625" style="3" bestFit="1" customWidth="1"/>
    <col min="9991" max="9991" width="8.83203125" style="3" customWidth="1"/>
    <col min="9992" max="9992" width="10.83203125" style="3" customWidth="1"/>
    <col min="9993" max="9993" width="14.83203125" style="3" customWidth="1"/>
    <col min="9994" max="9994" width="8.6640625" style="3" customWidth="1"/>
    <col min="9995" max="9995" width="10.33203125" style="3" bestFit="1" customWidth="1"/>
    <col min="9996" max="10240" width="9" style="3"/>
    <col min="10241" max="10241" width="6.33203125" style="3" customWidth="1"/>
    <col min="10242" max="10242" width="74.1640625" style="3" customWidth="1"/>
    <col min="10243" max="10243" width="7.5" style="3" customWidth="1"/>
    <col min="10244" max="10244" width="7" style="3" customWidth="1"/>
    <col min="10245" max="10245" width="10" style="3" bestFit="1" customWidth="1"/>
    <col min="10246" max="10246" width="10.6640625" style="3" bestFit="1" customWidth="1"/>
    <col min="10247" max="10247" width="8.83203125" style="3" customWidth="1"/>
    <col min="10248" max="10248" width="10.83203125" style="3" customWidth="1"/>
    <col min="10249" max="10249" width="14.83203125" style="3" customWidth="1"/>
    <col min="10250" max="10250" width="8.6640625" style="3" customWidth="1"/>
    <col min="10251" max="10251" width="10.33203125" style="3" bestFit="1" customWidth="1"/>
    <col min="10252" max="10496" width="9" style="3"/>
    <col min="10497" max="10497" width="6.33203125" style="3" customWidth="1"/>
    <col min="10498" max="10498" width="74.1640625" style="3" customWidth="1"/>
    <col min="10499" max="10499" width="7.5" style="3" customWidth="1"/>
    <col min="10500" max="10500" width="7" style="3" customWidth="1"/>
    <col min="10501" max="10501" width="10" style="3" bestFit="1" customWidth="1"/>
    <col min="10502" max="10502" width="10.6640625" style="3" bestFit="1" customWidth="1"/>
    <col min="10503" max="10503" width="8.83203125" style="3" customWidth="1"/>
    <col min="10504" max="10504" width="10.83203125" style="3" customWidth="1"/>
    <col min="10505" max="10505" width="14.83203125" style="3" customWidth="1"/>
    <col min="10506" max="10506" width="8.6640625" style="3" customWidth="1"/>
    <col min="10507" max="10507" width="10.33203125" style="3" bestFit="1" customWidth="1"/>
    <col min="10508" max="10752" width="9" style="3"/>
    <col min="10753" max="10753" width="6.33203125" style="3" customWidth="1"/>
    <col min="10754" max="10754" width="74.1640625" style="3" customWidth="1"/>
    <col min="10755" max="10755" width="7.5" style="3" customWidth="1"/>
    <col min="10756" max="10756" width="7" style="3" customWidth="1"/>
    <col min="10757" max="10757" width="10" style="3" bestFit="1" customWidth="1"/>
    <col min="10758" max="10758" width="10.6640625" style="3" bestFit="1" customWidth="1"/>
    <col min="10759" max="10759" width="8.83203125" style="3" customWidth="1"/>
    <col min="10760" max="10760" width="10.83203125" style="3" customWidth="1"/>
    <col min="10761" max="10761" width="14.83203125" style="3" customWidth="1"/>
    <col min="10762" max="10762" width="8.6640625" style="3" customWidth="1"/>
    <col min="10763" max="10763" width="10.33203125" style="3" bestFit="1" customWidth="1"/>
    <col min="10764" max="11008" width="9" style="3"/>
    <col min="11009" max="11009" width="6.33203125" style="3" customWidth="1"/>
    <col min="11010" max="11010" width="74.1640625" style="3" customWidth="1"/>
    <col min="11011" max="11011" width="7.5" style="3" customWidth="1"/>
    <col min="11012" max="11012" width="7" style="3" customWidth="1"/>
    <col min="11013" max="11013" width="10" style="3" bestFit="1" customWidth="1"/>
    <col min="11014" max="11014" width="10.6640625" style="3" bestFit="1" customWidth="1"/>
    <col min="11015" max="11015" width="8.83203125" style="3" customWidth="1"/>
    <col min="11016" max="11016" width="10.83203125" style="3" customWidth="1"/>
    <col min="11017" max="11017" width="14.83203125" style="3" customWidth="1"/>
    <col min="11018" max="11018" width="8.6640625" style="3" customWidth="1"/>
    <col min="11019" max="11019" width="10.33203125" style="3" bestFit="1" customWidth="1"/>
    <col min="11020" max="11264" width="9" style="3"/>
    <col min="11265" max="11265" width="6.33203125" style="3" customWidth="1"/>
    <col min="11266" max="11266" width="74.1640625" style="3" customWidth="1"/>
    <col min="11267" max="11267" width="7.5" style="3" customWidth="1"/>
    <col min="11268" max="11268" width="7" style="3" customWidth="1"/>
    <col min="11269" max="11269" width="10" style="3" bestFit="1" customWidth="1"/>
    <col min="11270" max="11270" width="10.6640625" style="3" bestFit="1" customWidth="1"/>
    <col min="11271" max="11271" width="8.83203125" style="3" customWidth="1"/>
    <col min="11272" max="11272" width="10.83203125" style="3" customWidth="1"/>
    <col min="11273" max="11273" width="14.83203125" style="3" customWidth="1"/>
    <col min="11274" max="11274" width="8.6640625" style="3" customWidth="1"/>
    <col min="11275" max="11275" width="10.33203125" style="3" bestFit="1" customWidth="1"/>
    <col min="11276" max="11520" width="9" style="3"/>
    <col min="11521" max="11521" width="6.33203125" style="3" customWidth="1"/>
    <col min="11522" max="11522" width="74.1640625" style="3" customWidth="1"/>
    <col min="11523" max="11523" width="7.5" style="3" customWidth="1"/>
    <col min="11524" max="11524" width="7" style="3" customWidth="1"/>
    <col min="11525" max="11525" width="10" style="3" bestFit="1" customWidth="1"/>
    <col min="11526" max="11526" width="10.6640625" style="3" bestFit="1" customWidth="1"/>
    <col min="11527" max="11527" width="8.83203125" style="3" customWidth="1"/>
    <col min="11528" max="11528" width="10.83203125" style="3" customWidth="1"/>
    <col min="11529" max="11529" width="14.83203125" style="3" customWidth="1"/>
    <col min="11530" max="11530" width="8.6640625" style="3" customWidth="1"/>
    <col min="11531" max="11531" width="10.33203125" style="3" bestFit="1" customWidth="1"/>
    <col min="11532" max="11776" width="9" style="3"/>
    <col min="11777" max="11777" width="6.33203125" style="3" customWidth="1"/>
    <col min="11778" max="11778" width="74.1640625" style="3" customWidth="1"/>
    <col min="11779" max="11779" width="7.5" style="3" customWidth="1"/>
    <col min="11780" max="11780" width="7" style="3" customWidth="1"/>
    <col min="11781" max="11781" width="10" style="3" bestFit="1" customWidth="1"/>
    <col min="11782" max="11782" width="10.6640625" style="3" bestFit="1" customWidth="1"/>
    <col min="11783" max="11783" width="8.83203125" style="3" customWidth="1"/>
    <col min="11784" max="11784" width="10.83203125" style="3" customWidth="1"/>
    <col min="11785" max="11785" width="14.83203125" style="3" customWidth="1"/>
    <col min="11786" max="11786" width="8.6640625" style="3" customWidth="1"/>
    <col min="11787" max="11787" width="10.33203125" style="3" bestFit="1" customWidth="1"/>
    <col min="11788" max="12032" width="9" style="3"/>
    <col min="12033" max="12033" width="6.33203125" style="3" customWidth="1"/>
    <col min="12034" max="12034" width="74.1640625" style="3" customWidth="1"/>
    <col min="12035" max="12035" width="7.5" style="3" customWidth="1"/>
    <col min="12036" max="12036" width="7" style="3" customWidth="1"/>
    <col min="12037" max="12037" width="10" style="3" bestFit="1" customWidth="1"/>
    <col min="12038" max="12038" width="10.6640625" style="3" bestFit="1" customWidth="1"/>
    <col min="12039" max="12039" width="8.83203125" style="3" customWidth="1"/>
    <col min="12040" max="12040" width="10.83203125" style="3" customWidth="1"/>
    <col min="12041" max="12041" width="14.83203125" style="3" customWidth="1"/>
    <col min="12042" max="12042" width="8.6640625" style="3" customWidth="1"/>
    <col min="12043" max="12043" width="10.33203125" style="3" bestFit="1" customWidth="1"/>
    <col min="12044" max="12288" width="9" style="3"/>
    <col min="12289" max="12289" width="6.33203125" style="3" customWidth="1"/>
    <col min="12290" max="12290" width="74.1640625" style="3" customWidth="1"/>
    <col min="12291" max="12291" width="7.5" style="3" customWidth="1"/>
    <col min="12292" max="12292" width="7" style="3" customWidth="1"/>
    <col min="12293" max="12293" width="10" style="3" bestFit="1" customWidth="1"/>
    <col min="12294" max="12294" width="10.6640625" style="3" bestFit="1" customWidth="1"/>
    <col min="12295" max="12295" width="8.83203125" style="3" customWidth="1"/>
    <col min="12296" max="12296" width="10.83203125" style="3" customWidth="1"/>
    <col min="12297" max="12297" width="14.83203125" style="3" customWidth="1"/>
    <col min="12298" max="12298" width="8.6640625" style="3" customWidth="1"/>
    <col min="12299" max="12299" width="10.33203125" style="3" bestFit="1" customWidth="1"/>
    <col min="12300" max="12544" width="9" style="3"/>
    <col min="12545" max="12545" width="6.33203125" style="3" customWidth="1"/>
    <col min="12546" max="12546" width="74.1640625" style="3" customWidth="1"/>
    <col min="12547" max="12547" width="7.5" style="3" customWidth="1"/>
    <col min="12548" max="12548" width="7" style="3" customWidth="1"/>
    <col min="12549" max="12549" width="10" style="3" bestFit="1" customWidth="1"/>
    <col min="12550" max="12550" width="10.6640625" style="3" bestFit="1" customWidth="1"/>
    <col min="12551" max="12551" width="8.83203125" style="3" customWidth="1"/>
    <col min="12552" max="12552" width="10.83203125" style="3" customWidth="1"/>
    <col min="12553" max="12553" width="14.83203125" style="3" customWidth="1"/>
    <col min="12554" max="12554" width="8.6640625" style="3" customWidth="1"/>
    <col min="12555" max="12555" width="10.33203125" style="3" bestFit="1" customWidth="1"/>
    <col min="12556" max="12800" width="9" style="3"/>
    <col min="12801" max="12801" width="6.33203125" style="3" customWidth="1"/>
    <col min="12802" max="12802" width="74.1640625" style="3" customWidth="1"/>
    <col min="12803" max="12803" width="7.5" style="3" customWidth="1"/>
    <col min="12804" max="12804" width="7" style="3" customWidth="1"/>
    <col min="12805" max="12805" width="10" style="3" bestFit="1" customWidth="1"/>
    <col min="12806" max="12806" width="10.6640625" style="3" bestFit="1" customWidth="1"/>
    <col min="12807" max="12807" width="8.83203125" style="3" customWidth="1"/>
    <col min="12808" max="12808" width="10.83203125" style="3" customWidth="1"/>
    <col min="12809" max="12809" width="14.83203125" style="3" customWidth="1"/>
    <col min="12810" max="12810" width="8.6640625" style="3" customWidth="1"/>
    <col min="12811" max="12811" width="10.33203125" style="3" bestFit="1" customWidth="1"/>
    <col min="12812" max="13056" width="9" style="3"/>
    <col min="13057" max="13057" width="6.33203125" style="3" customWidth="1"/>
    <col min="13058" max="13058" width="74.1640625" style="3" customWidth="1"/>
    <col min="13059" max="13059" width="7.5" style="3" customWidth="1"/>
    <col min="13060" max="13060" width="7" style="3" customWidth="1"/>
    <col min="13061" max="13061" width="10" style="3" bestFit="1" customWidth="1"/>
    <col min="13062" max="13062" width="10.6640625" style="3" bestFit="1" customWidth="1"/>
    <col min="13063" max="13063" width="8.83203125" style="3" customWidth="1"/>
    <col min="13064" max="13064" width="10.83203125" style="3" customWidth="1"/>
    <col min="13065" max="13065" width="14.83203125" style="3" customWidth="1"/>
    <col min="13066" max="13066" width="8.6640625" style="3" customWidth="1"/>
    <col min="13067" max="13067" width="10.33203125" style="3" bestFit="1" customWidth="1"/>
    <col min="13068" max="13312" width="9" style="3"/>
    <col min="13313" max="13313" width="6.33203125" style="3" customWidth="1"/>
    <col min="13314" max="13314" width="74.1640625" style="3" customWidth="1"/>
    <col min="13315" max="13315" width="7.5" style="3" customWidth="1"/>
    <col min="13316" max="13316" width="7" style="3" customWidth="1"/>
    <col min="13317" max="13317" width="10" style="3" bestFit="1" customWidth="1"/>
    <col min="13318" max="13318" width="10.6640625" style="3" bestFit="1" customWidth="1"/>
    <col min="13319" max="13319" width="8.83203125" style="3" customWidth="1"/>
    <col min="13320" max="13320" width="10.83203125" style="3" customWidth="1"/>
    <col min="13321" max="13321" width="14.83203125" style="3" customWidth="1"/>
    <col min="13322" max="13322" width="8.6640625" style="3" customWidth="1"/>
    <col min="13323" max="13323" width="10.33203125" style="3" bestFit="1" customWidth="1"/>
    <col min="13324" max="13568" width="9" style="3"/>
    <col min="13569" max="13569" width="6.33203125" style="3" customWidth="1"/>
    <col min="13570" max="13570" width="74.1640625" style="3" customWidth="1"/>
    <col min="13571" max="13571" width="7.5" style="3" customWidth="1"/>
    <col min="13572" max="13572" width="7" style="3" customWidth="1"/>
    <col min="13573" max="13573" width="10" style="3" bestFit="1" customWidth="1"/>
    <col min="13574" max="13574" width="10.6640625" style="3" bestFit="1" customWidth="1"/>
    <col min="13575" max="13575" width="8.83203125" style="3" customWidth="1"/>
    <col min="13576" max="13576" width="10.83203125" style="3" customWidth="1"/>
    <col min="13577" max="13577" width="14.83203125" style="3" customWidth="1"/>
    <col min="13578" max="13578" width="8.6640625" style="3" customWidth="1"/>
    <col min="13579" max="13579" width="10.33203125" style="3" bestFit="1" customWidth="1"/>
    <col min="13580" max="13824" width="9" style="3"/>
    <col min="13825" max="13825" width="6.33203125" style="3" customWidth="1"/>
    <col min="13826" max="13826" width="74.1640625" style="3" customWidth="1"/>
    <col min="13827" max="13827" width="7.5" style="3" customWidth="1"/>
    <col min="13828" max="13828" width="7" style="3" customWidth="1"/>
    <col min="13829" max="13829" width="10" style="3" bestFit="1" customWidth="1"/>
    <col min="13830" max="13830" width="10.6640625" style="3" bestFit="1" customWidth="1"/>
    <col min="13831" max="13831" width="8.83203125" style="3" customWidth="1"/>
    <col min="13832" max="13832" width="10.83203125" style="3" customWidth="1"/>
    <col min="13833" max="13833" width="14.83203125" style="3" customWidth="1"/>
    <col min="13834" max="13834" width="8.6640625" style="3" customWidth="1"/>
    <col min="13835" max="13835" width="10.33203125" style="3" bestFit="1" customWidth="1"/>
    <col min="13836" max="14080" width="9" style="3"/>
    <col min="14081" max="14081" width="6.33203125" style="3" customWidth="1"/>
    <col min="14082" max="14082" width="74.1640625" style="3" customWidth="1"/>
    <col min="14083" max="14083" width="7.5" style="3" customWidth="1"/>
    <col min="14084" max="14084" width="7" style="3" customWidth="1"/>
    <col min="14085" max="14085" width="10" style="3" bestFit="1" customWidth="1"/>
    <col min="14086" max="14086" width="10.6640625" style="3" bestFit="1" customWidth="1"/>
    <col min="14087" max="14087" width="8.83203125" style="3" customWidth="1"/>
    <col min="14088" max="14088" width="10.83203125" style="3" customWidth="1"/>
    <col min="14089" max="14089" width="14.83203125" style="3" customWidth="1"/>
    <col min="14090" max="14090" width="8.6640625" style="3" customWidth="1"/>
    <col min="14091" max="14091" width="10.33203125" style="3" bestFit="1" customWidth="1"/>
    <col min="14092" max="14336" width="9" style="3"/>
    <col min="14337" max="14337" width="6.33203125" style="3" customWidth="1"/>
    <col min="14338" max="14338" width="74.1640625" style="3" customWidth="1"/>
    <col min="14339" max="14339" width="7.5" style="3" customWidth="1"/>
    <col min="14340" max="14340" width="7" style="3" customWidth="1"/>
    <col min="14341" max="14341" width="10" style="3" bestFit="1" customWidth="1"/>
    <col min="14342" max="14342" width="10.6640625" style="3" bestFit="1" customWidth="1"/>
    <col min="14343" max="14343" width="8.83203125" style="3" customWidth="1"/>
    <col min="14344" max="14344" width="10.83203125" style="3" customWidth="1"/>
    <col min="14345" max="14345" width="14.83203125" style="3" customWidth="1"/>
    <col min="14346" max="14346" width="8.6640625" style="3" customWidth="1"/>
    <col min="14347" max="14347" width="10.33203125" style="3" bestFit="1" customWidth="1"/>
    <col min="14348" max="14592" width="9" style="3"/>
    <col min="14593" max="14593" width="6.33203125" style="3" customWidth="1"/>
    <col min="14594" max="14594" width="74.1640625" style="3" customWidth="1"/>
    <col min="14595" max="14595" width="7.5" style="3" customWidth="1"/>
    <col min="14596" max="14596" width="7" style="3" customWidth="1"/>
    <col min="14597" max="14597" width="10" style="3" bestFit="1" customWidth="1"/>
    <col min="14598" max="14598" width="10.6640625" style="3" bestFit="1" customWidth="1"/>
    <col min="14599" max="14599" width="8.83203125" style="3" customWidth="1"/>
    <col min="14600" max="14600" width="10.83203125" style="3" customWidth="1"/>
    <col min="14601" max="14601" width="14.83203125" style="3" customWidth="1"/>
    <col min="14602" max="14602" width="8.6640625" style="3" customWidth="1"/>
    <col min="14603" max="14603" width="10.33203125" style="3" bestFit="1" customWidth="1"/>
    <col min="14604" max="14848" width="9" style="3"/>
    <col min="14849" max="14849" width="6.33203125" style="3" customWidth="1"/>
    <col min="14850" max="14850" width="74.1640625" style="3" customWidth="1"/>
    <col min="14851" max="14851" width="7.5" style="3" customWidth="1"/>
    <col min="14852" max="14852" width="7" style="3" customWidth="1"/>
    <col min="14853" max="14853" width="10" style="3" bestFit="1" customWidth="1"/>
    <col min="14854" max="14854" width="10.6640625" style="3" bestFit="1" customWidth="1"/>
    <col min="14855" max="14855" width="8.83203125" style="3" customWidth="1"/>
    <col min="14856" max="14856" width="10.83203125" style="3" customWidth="1"/>
    <col min="14857" max="14857" width="14.83203125" style="3" customWidth="1"/>
    <col min="14858" max="14858" width="8.6640625" style="3" customWidth="1"/>
    <col min="14859" max="14859" width="10.33203125" style="3" bestFit="1" customWidth="1"/>
    <col min="14860" max="15104" width="9" style="3"/>
    <col min="15105" max="15105" width="6.33203125" style="3" customWidth="1"/>
    <col min="15106" max="15106" width="74.1640625" style="3" customWidth="1"/>
    <col min="15107" max="15107" width="7.5" style="3" customWidth="1"/>
    <col min="15108" max="15108" width="7" style="3" customWidth="1"/>
    <col min="15109" max="15109" width="10" style="3" bestFit="1" customWidth="1"/>
    <col min="15110" max="15110" width="10.6640625" style="3" bestFit="1" customWidth="1"/>
    <col min="15111" max="15111" width="8.83203125" style="3" customWidth="1"/>
    <col min="15112" max="15112" width="10.83203125" style="3" customWidth="1"/>
    <col min="15113" max="15113" width="14.83203125" style="3" customWidth="1"/>
    <col min="15114" max="15114" width="8.6640625" style="3" customWidth="1"/>
    <col min="15115" max="15115" width="10.33203125" style="3" bestFit="1" customWidth="1"/>
    <col min="15116" max="15360" width="9" style="3"/>
    <col min="15361" max="15361" width="6.33203125" style="3" customWidth="1"/>
    <col min="15362" max="15362" width="74.1640625" style="3" customWidth="1"/>
    <col min="15363" max="15363" width="7.5" style="3" customWidth="1"/>
    <col min="15364" max="15364" width="7" style="3" customWidth="1"/>
    <col min="15365" max="15365" width="10" style="3" bestFit="1" customWidth="1"/>
    <col min="15366" max="15366" width="10.6640625" style="3" bestFit="1" customWidth="1"/>
    <col min="15367" max="15367" width="8.83203125" style="3" customWidth="1"/>
    <col min="15368" max="15368" width="10.83203125" style="3" customWidth="1"/>
    <col min="15369" max="15369" width="14.83203125" style="3" customWidth="1"/>
    <col min="15370" max="15370" width="8.6640625" style="3" customWidth="1"/>
    <col min="15371" max="15371" width="10.33203125" style="3" bestFit="1" customWidth="1"/>
    <col min="15372" max="15616" width="9" style="3"/>
    <col min="15617" max="15617" width="6.33203125" style="3" customWidth="1"/>
    <col min="15618" max="15618" width="74.1640625" style="3" customWidth="1"/>
    <col min="15619" max="15619" width="7.5" style="3" customWidth="1"/>
    <col min="15620" max="15620" width="7" style="3" customWidth="1"/>
    <col min="15621" max="15621" width="10" style="3" bestFit="1" customWidth="1"/>
    <col min="15622" max="15622" width="10.6640625" style="3" bestFit="1" customWidth="1"/>
    <col min="15623" max="15623" width="8.83203125" style="3" customWidth="1"/>
    <col min="15624" max="15624" width="10.83203125" style="3" customWidth="1"/>
    <col min="15625" max="15625" width="14.83203125" style="3" customWidth="1"/>
    <col min="15626" max="15626" width="8.6640625" style="3" customWidth="1"/>
    <col min="15627" max="15627" width="10.33203125" style="3" bestFit="1" customWidth="1"/>
    <col min="15628" max="15872" width="9" style="3"/>
    <col min="15873" max="15873" width="6.33203125" style="3" customWidth="1"/>
    <col min="15874" max="15874" width="74.1640625" style="3" customWidth="1"/>
    <col min="15875" max="15875" width="7.5" style="3" customWidth="1"/>
    <col min="15876" max="15876" width="7" style="3" customWidth="1"/>
    <col min="15877" max="15877" width="10" style="3" bestFit="1" customWidth="1"/>
    <col min="15878" max="15878" width="10.6640625" style="3" bestFit="1" customWidth="1"/>
    <col min="15879" max="15879" width="8.83203125" style="3" customWidth="1"/>
    <col min="15880" max="15880" width="10.83203125" style="3" customWidth="1"/>
    <col min="15881" max="15881" width="14.83203125" style="3" customWidth="1"/>
    <col min="15882" max="15882" width="8.6640625" style="3" customWidth="1"/>
    <col min="15883" max="15883" width="10.33203125" style="3" bestFit="1" customWidth="1"/>
    <col min="15884" max="16128" width="9" style="3"/>
    <col min="16129" max="16129" width="6.33203125" style="3" customWidth="1"/>
    <col min="16130" max="16130" width="74.1640625" style="3" customWidth="1"/>
    <col min="16131" max="16131" width="7.5" style="3" customWidth="1"/>
    <col min="16132" max="16132" width="7" style="3" customWidth="1"/>
    <col min="16133" max="16133" width="10" style="3" bestFit="1" customWidth="1"/>
    <col min="16134" max="16134" width="10.6640625" style="3" bestFit="1" customWidth="1"/>
    <col min="16135" max="16135" width="8.83203125" style="3" customWidth="1"/>
    <col min="16136" max="16136" width="10.83203125" style="3" customWidth="1"/>
    <col min="16137" max="16137" width="14.83203125" style="3" customWidth="1"/>
    <col min="16138" max="16138" width="8.6640625" style="3" customWidth="1"/>
    <col min="16139" max="16139" width="10.33203125" style="3" bestFit="1" customWidth="1"/>
    <col min="16140" max="16384" width="9" style="3"/>
  </cols>
  <sheetData>
    <row r="1" spans="1:12" s="39" customFormat="1" x14ac:dyDescent="0.5">
      <c r="A1" s="106"/>
      <c r="E1" s="97"/>
      <c r="I1" s="39" t="s">
        <v>62</v>
      </c>
      <c r="J1" s="322">
        <v>1</v>
      </c>
    </row>
    <row r="2" spans="1:12" s="39" customFormat="1" x14ac:dyDescent="0.5">
      <c r="A2" s="398" t="s">
        <v>63</v>
      </c>
      <c r="B2" s="398"/>
      <c r="C2" s="398"/>
      <c r="D2" s="398"/>
      <c r="E2" s="398"/>
      <c r="F2" s="398"/>
      <c r="G2" s="398"/>
      <c r="H2" s="398"/>
      <c r="I2" s="398"/>
      <c r="J2" s="398"/>
    </row>
    <row r="3" spans="1:12" s="42" customFormat="1" ht="24" x14ac:dyDescent="0.55000000000000004">
      <c r="A3" s="399" t="s">
        <v>68</v>
      </c>
      <c r="B3" s="399"/>
      <c r="C3" s="399"/>
      <c r="D3" s="399"/>
      <c r="E3" s="399"/>
      <c r="F3" s="399"/>
      <c r="G3" s="399"/>
      <c r="H3" s="41"/>
      <c r="I3" s="41"/>
      <c r="J3" s="323"/>
    </row>
    <row r="4" spans="1:12" s="42" customFormat="1" ht="24" x14ac:dyDescent="0.55000000000000004">
      <c r="A4" s="400" t="s">
        <v>1715</v>
      </c>
      <c r="B4" s="400"/>
      <c r="C4" s="400"/>
      <c r="D4" s="400"/>
      <c r="E4" s="400"/>
      <c r="F4" s="400"/>
      <c r="G4" s="400"/>
      <c r="H4" s="43"/>
      <c r="I4" s="43"/>
      <c r="J4" s="324"/>
    </row>
    <row r="5" spans="1:12" s="42" customFormat="1" ht="24" x14ac:dyDescent="0.55000000000000004">
      <c r="A5" s="400" t="s">
        <v>1714</v>
      </c>
      <c r="B5" s="400"/>
      <c r="C5" s="44"/>
      <c r="D5" s="44" t="s">
        <v>64</v>
      </c>
      <c r="E5" s="98"/>
      <c r="F5" s="44"/>
      <c r="G5" s="44"/>
      <c r="H5" s="43"/>
      <c r="I5" s="43"/>
      <c r="J5" s="324"/>
    </row>
    <row r="6" spans="1:12" s="42" customFormat="1" ht="24" x14ac:dyDescent="0.55000000000000004">
      <c r="A6" s="400" t="s">
        <v>1713</v>
      </c>
      <c r="B6" s="400"/>
      <c r="C6" s="400"/>
      <c r="D6" s="400"/>
      <c r="E6" s="400"/>
      <c r="F6" s="400"/>
      <c r="G6" s="400"/>
      <c r="H6" s="43"/>
      <c r="I6" s="43"/>
      <c r="J6" s="324"/>
    </row>
    <row r="7" spans="1:12" s="42" customFormat="1" ht="24" x14ac:dyDescent="0.55000000000000004">
      <c r="A7" s="312" t="s">
        <v>1712</v>
      </c>
      <c r="B7" s="45"/>
      <c r="C7" s="45"/>
      <c r="D7" s="139" t="s">
        <v>65</v>
      </c>
      <c r="E7" s="99"/>
      <c r="F7" s="46" t="s">
        <v>66</v>
      </c>
      <c r="G7" s="139"/>
      <c r="H7" s="43"/>
      <c r="I7" s="43"/>
      <c r="J7" s="325">
        <f ca="1">TODAY()</f>
        <v>44125</v>
      </c>
    </row>
    <row r="8" spans="1:12" s="39" customFormat="1" ht="22.5" thickBot="1" x14ac:dyDescent="0.55000000000000004">
      <c r="A8" s="106"/>
      <c r="E8" s="97"/>
      <c r="J8" s="185" t="s">
        <v>67</v>
      </c>
    </row>
    <row r="9" spans="1:12" s="36" customFormat="1" ht="18.75" thickTop="1" x14ac:dyDescent="0.4">
      <c r="A9" s="395" t="s">
        <v>59</v>
      </c>
      <c r="B9" s="395" t="s">
        <v>1</v>
      </c>
      <c r="C9" s="395" t="s">
        <v>2</v>
      </c>
      <c r="D9" s="395" t="s">
        <v>3</v>
      </c>
      <c r="E9" s="392" t="s">
        <v>8</v>
      </c>
      <c r="F9" s="392"/>
      <c r="G9" s="392" t="s">
        <v>60</v>
      </c>
      <c r="H9" s="392"/>
      <c r="I9" s="35" t="s">
        <v>21</v>
      </c>
      <c r="J9" s="393" t="s">
        <v>5</v>
      </c>
    </row>
    <row r="10" spans="1:12" s="36" customFormat="1" ht="18.75" thickBot="1" x14ac:dyDescent="0.45">
      <c r="A10" s="396"/>
      <c r="B10" s="396"/>
      <c r="C10" s="396"/>
      <c r="D10" s="396"/>
      <c r="E10" s="100" t="s">
        <v>61</v>
      </c>
      <c r="F10" s="37" t="s">
        <v>4</v>
      </c>
      <c r="G10" s="37" t="s">
        <v>61</v>
      </c>
      <c r="H10" s="37" t="s">
        <v>4</v>
      </c>
      <c r="I10" s="38" t="s">
        <v>0</v>
      </c>
      <c r="J10" s="394"/>
    </row>
    <row r="11" spans="1:12" ht="22.5" thickTop="1" x14ac:dyDescent="0.5">
      <c r="A11" s="96">
        <v>1.1000000000000001</v>
      </c>
      <c r="B11" s="8" t="s">
        <v>385</v>
      </c>
      <c r="C11" s="9"/>
      <c r="D11" s="10"/>
      <c r="E11" s="101"/>
      <c r="F11" s="9"/>
      <c r="G11" s="9"/>
      <c r="H11" s="11"/>
      <c r="I11" s="9"/>
      <c r="J11" s="14"/>
    </row>
    <row r="12" spans="1:12" x14ac:dyDescent="0.5">
      <c r="A12" s="10"/>
      <c r="B12" s="14" t="s">
        <v>386</v>
      </c>
      <c r="C12" s="9"/>
      <c r="D12" s="10" t="s">
        <v>12</v>
      </c>
      <c r="E12" s="48"/>
      <c r="F12" s="13"/>
      <c r="G12" s="48">
        <v>500</v>
      </c>
      <c r="H12" s="11"/>
      <c r="I12" s="9"/>
      <c r="J12" s="326" t="s">
        <v>387</v>
      </c>
    </row>
    <row r="13" spans="1:12" x14ac:dyDescent="0.5">
      <c r="A13" s="10"/>
      <c r="B13" s="14"/>
      <c r="C13" s="9"/>
      <c r="D13" s="10" t="s">
        <v>12</v>
      </c>
      <c r="E13" s="48"/>
      <c r="F13" s="13"/>
      <c r="G13" s="48">
        <v>600</v>
      </c>
      <c r="H13" s="11"/>
      <c r="I13" s="9"/>
      <c r="J13" s="326" t="s">
        <v>388</v>
      </c>
      <c r="L13" s="6"/>
    </row>
    <row r="14" spans="1:12" x14ac:dyDescent="0.5">
      <c r="A14" s="10"/>
      <c r="B14" s="14" t="s">
        <v>779</v>
      </c>
      <c r="C14" s="9"/>
      <c r="D14" s="10" t="s">
        <v>9</v>
      </c>
      <c r="E14" s="48"/>
      <c r="F14" s="13"/>
      <c r="G14" s="48">
        <v>40</v>
      </c>
      <c r="H14" s="11"/>
      <c r="I14" s="9"/>
      <c r="J14" s="326" t="s">
        <v>387</v>
      </c>
    </row>
    <row r="15" spans="1:12" s="5" customFormat="1" x14ac:dyDescent="0.5">
      <c r="A15" s="24"/>
      <c r="B15" s="314"/>
      <c r="C15" s="59"/>
      <c r="D15" s="62" t="s">
        <v>9</v>
      </c>
      <c r="E15" s="47"/>
      <c r="F15" s="62"/>
      <c r="G15" s="47">
        <v>60</v>
      </c>
      <c r="H15" s="62"/>
      <c r="I15" s="62"/>
      <c r="J15" s="326" t="s">
        <v>388</v>
      </c>
    </row>
    <row r="16" spans="1:12" x14ac:dyDescent="0.5">
      <c r="A16" s="10"/>
      <c r="B16" s="14" t="s">
        <v>780</v>
      </c>
      <c r="C16" s="9"/>
      <c r="D16" s="10" t="s">
        <v>9</v>
      </c>
      <c r="E16" s="48"/>
      <c r="F16" s="13"/>
      <c r="G16" s="48">
        <v>50</v>
      </c>
      <c r="H16" s="11"/>
      <c r="I16" s="9"/>
      <c r="J16" s="326" t="s">
        <v>387</v>
      </c>
    </row>
    <row r="17" spans="1:12" s="5" customFormat="1" x14ac:dyDescent="0.5">
      <c r="A17" s="24"/>
      <c r="B17" s="314"/>
      <c r="C17" s="59"/>
      <c r="D17" s="62" t="s">
        <v>9</v>
      </c>
      <c r="E17" s="47"/>
      <c r="F17" s="62"/>
      <c r="G17" s="47">
        <v>70</v>
      </c>
      <c r="H17" s="62"/>
      <c r="I17" s="62"/>
      <c r="J17" s="326" t="s">
        <v>388</v>
      </c>
    </row>
    <row r="18" spans="1:12" x14ac:dyDescent="0.5">
      <c r="A18" s="10"/>
      <c r="B18" s="14" t="s">
        <v>778</v>
      </c>
      <c r="C18" s="9"/>
      <c r="D18" s="10" t="s">
        <v>9</v>
      </c>
      <c r="E18" s="48"/>
      <c r="F18" s="13"/>
      <c r="G18" s="48">
        <v>25</v>
      </c>
      <c r="H18" s="11"/>
      <c r="I18" s="9"/>
      <c r="J18" s="326" t="s">
        <v>387</v>
      </c>
    </row>
    <row r="19" spans="1:12" s="5" customFormat="1" x14ac:dyDescent="0.5">
      <c r="A19" s="24"/>
      <c r="B19" s="314"/>
      <c r="C19" s="59"/>
      <c r="D19" s="62" t="s">
        <v>9</v>
      </c>
      <c r="E19" s="277"/>
      <c r="F19" s="62"/>
      <c r="G19" s="277">
        <v>30</v>
      </c>
      <c r="H19" s="62"/>
      <c r="I19" s="62"/>
      <c r="J19" s="326" t="s">
        <v>388</v>
      </c>
    </row>
    <row r="20" spans="1:12" x14ac:dyDescent="0.5">
      <c r="A20" s="10"/>
      <c r="B20" s="14" t="s">
        <v>781</v>
      </c>
      <c r="C20" s="9"/>
      <c r="D20" s="10" t="s">
        <v>9</v>
      </c>
      <c r="E20" s="48"/>
      <c r="F20" s="13"/>
      <c r="G20" s="48">
        <v>20</v>
      </c>
      <c r="H20" s="11"/>
      <c r="I20" s="9"/>
      <c r="J20" s="326" t="s">
        <v>387</v>
      </c>
    </row>
    <row r="21" spans="1:12" s="5" customFormat="1" x14ac:dyDescent="0.5">
      <c r="A21" s="24"/>
      <c r="B21" s="314"/>
      <c r="C21" s="59"/>
      <c r="D21" s="62" t="s">
        <v>9</v>
      </c>
      <c r="E21" s="277"/>
      <c r="F21" s="62"/>
      <c r="G21" s="277">
        <v>25</v>
      </c>
      <c r="H21" s="62"/>
      <c r="I21" s="62"/>
      <c r="J21" s="326" t="s">
        <v>388</v>
      </c>
    </row>
    <row r="22" spans="1:12" ht="43.5" x14ac:dyDescent="0.5">
      <c r="A22" s="10"/>
      <c r="B22" s="14" t="s">
        <v>782</v>
      </c>
      <c r="C22" s="9"/>
      <c r="D22" s="10" t="s">
        <v>9</v>
      </c>
      <c r="E22" s="48"/>
      <c r="F22" s="13"/>
      <c r="G22" s="48">
        <v>25</v>
      </c>
      <c r="H22" s="11"/>
      <c r="I22" s="9"/>
      <c r="J22" s="326" t="s">
        <v>387</v>
      </c>
    </row>
    <row r="23" spans="1:12" x14ac:dyDescent="0.5">
      <c r="A23" s="10"/>
      <c r="B23" s="14"/>
      <c r="C23" s="9"/>
      <c r="D23" s="10" t="s">
        <v>9</v>
      </c>
      <c r="E23" s="48"/>
      <c r="F23" s="13"/>
      <c r="G23" s="48">
        <v>35</v>
      </c>
      <c r="H23" s="11"/>
      <c r="I23" s="9"/>
      <c r="J23" s="326" t="s">
        <v>388</v>
      </c>
      <c r="L23" s="6"/>
    </row>
    <row r="24" spans="1:12" x14ac:dyDescent="0.5">
      <c r="A24" s="10"/>
      <c r="B24" s="14" t="s">
        <v>389</v>
      </c>
      <c r="C24" s="9"/>
      <c r="D24" s="10" t="s">
        <v>9</v>
      </c>
      <c r="E24" s="48"/>
      <c r="F24" s="13"/>
      <c r="G24" s="48">
        <v>20</v>
      </c>
      <c r="H24" s="11"/>
      <c r="I24" s="9"/>
      <c r="J24" s="326" t="s">
        <v>387</v>
      </c>
    </row>
    <row r="25" spans="1:12" s="5" customFormat="1" x14ac:dyDescent="0.5">
      <c r="A25" s="10"/>
      <c r="B25" s="16"/>
      <c r="C25" s="16"/>
      <c r="D25" s="15" t="s">
        <v>9</v>
      </c>
      <c r="E25" s="29"/>
      <c r="F25" s="30"/>
      <c r="G25" s="29">
        <v>25</v>
      </c>
      <c r="H25" s="30"/>
      <c r="I25" s="30"/>
      <c r="J25" s="326" t="s">
        <v>388</v>
      </c>
    </row>
    <row r="26" spans="1:12" s="5" customFormat="1" x14ac:dyDescent="0.5">
      <c r="A26" s="67"/>
      <c r="B26" s="213" t="s">
        <v>390</v>
      </c>
      <c r="C26" s="16"/>
      <c r="D26" s="10" t="s">
        <v>9</v>
      </c>
      <c r="E26" s="48"/>
      <c r="F26" s="13"/>
      <c r="G26" s="48">
        <v>20</v>
      </c>
      <c r="H26" s="68"/>
      <c r="I26" s="69"/>
      <c r="J26" s="326" t="s">
        <v>387</v>
      </c>
    </row>
    <row r="27" spans="1:12" s="5" customFormat="1" x14ac:dyDescent="0.5">
      <c r="A27" s="67"/>
      <c r="B27" s="213"/>
      <c r="C27" s="16"/>
      <c r="D27" s="10" t="s">
        <v>9</v>
      </c>
      <c r="E27" s="48"/>
      <c r="F27" s="13"/>
      <c r="G27" s="48">
        <v>25</v>
      </c>
      <c r="H27" s="68"/>
      <c r="I27" s="69"/>
      <c r="J27" s="326" t="s">
        <v>388</v>
      </c>
    </row>
    <row r="28" spans="1:12" s="5" customFormat="1" x14ac:dyDescent="0.5">
      <c r="A28" s="107"/>
      <c r="B28" s="75" t="s">
        <v>783</v>
      </c>
      <c r="C28" s="63"/>
      <c r="D28" s="62" t="s">
        <v>9</v>
      </c>
      <c r="E28" s="48"/>
      <c r="F28" s="11"/>
      <c r="G28" s="48">
        <v>30</v>
      </c>
      <c r="H28" s="11"/>
      <c r="I28" s="11"/>
      <c r="J28" s="326" t="s">
        <v>387</v>
      </c>
    </row>
    <row r="29" spans="1:12" s="5" customFormat="1" x14ac:dyDescent="0.5">
      <c r="A29" s="107"/>
      <c r="B29" s="75"/>
      <c r="C29" s="63"/>
      <c r="D29" s="62" t="s">
        <v>9</v>
      </c>
      <c r="E29" s="48"/>
      <c r="F29" s="11"/>
      <c r="G29" s="48">
        <v>40</v>
      </c>
      <c r="H29" s="11"/>
      <c r="I29" s="11"/>
      <c r="J29" s="326" t="s">
        <v>388</v>
      </c>
    </row>
    <row r="30" spans="1:12" s="5" customFormat="1" x14ac:dyDescent="0.5">
      <c r="A30" s="107"/>
      <c r="B30" s="75" t="s">
        <v>784</v>
      </c>
      <c r="C30" s="63"/>
      <c r="D30" s="62" t="s">
        <v>9</v>
      </c>
      <c r="E30" s="48"/>
      <c r="F30" s="11"/>
      <c r="G30" s="48">
        <v>45</v>
      </c>
      <c r="H30" s="11"/>
      <c r="I30" s="11"/>
      <c r="J30" s="326" t="s">
        <v>387</v>
      </c>
    </row>
    <row r="31" spans="1:12" s="5" customFormat="1" x14ac:dyDescent="0.5">
      <c r="A31" s="107"/>
      <c r="B31" s="75"/>
      <c r="C31" s="63"/>
      <c r="D31" s="62" t="s">
        <v>9</v>
      </c>
      <c r="E31" s="48"/>
      <c r="F31" s="11"/>
      <c r="G31" s="48">
        <v>60</v>
      </c>
      <c r="H31" s="11"/>
      <c r="I31" s="11"/>
      <c r="J31" s="326" t="s">
        <v>388</v>
      </c>
    </row>
    <row r="32" spans="1:12" s="5" customFormat="1" x14ac:dyDescent="0.5">
      <c r="A32" s="107"/>
      <c r="B32" s="75" t="s">
        <v>785</v>
      </c>
      <c r="C32" s="63"/>
      <c r="D32" s="62" t="s">
        <v>9</v>
      </c>
      <c r="E32" s="48"/>
      <c r="F32" s="11"/>
      <c r="G32" s="48">
        <v>25</v>
      </c>
      <c r="H32" s="11"/>
      <c r="I32" s="11"/>
      <c r="J32" s="326" t="s">
        <v>387</v>
      </c>
    </row>
    <row r="33" spans="1:10" s="5" customFormat="1" x14ac:dyDescent="0.5">
      <c r="A33" s="107"/>
      <c r="B33" s="75"/>
      <c r="C33" s="63"/>
      <c r="D33" s="62" t="s">
        <v>9</v>
      </c>
      <c r="E33" s="48"/>
      <c r="F33" s="11"/>
      <c r="G33" s="48">
        <v>30</v>
      </c>
      <c r="H33" s="11"/>
      <c r="I33" s="11"/>
      <c r="J33" s="326" t="s">
        <v>388</v>
      </c>
    </row>
    <row r="34" spans="1:10" s="5" customFormat="1" ht="22.5" customHeight="1" x14ac:dyDescent="0.5">
      <c r="A34" s="107"/>
      <c r="B34" s="75" t="s">
        <v>786</v>
      </c>
      <c r="C34" s="63"/>
      <c r="D34" s="62" t="s">
        <v>9</v>
      </c>
      <c r="E34" s="48"/>
      <c r="F34" s="11"/>
      <c r="G34" s="48">
        <v>20</v>
      </c>
      <c r="H34" s="11"/>
      <c r="I34" s="11"/>
      <c r="J34" s="326" t="s">
        <v>387</v>
      </c>
    </row>
    <row r="35" spans="1:10" s="5" customFormat="1" x14ac:dyDescent="0.5">
      <c r="A35" s="24"/>
      <c r="B35" s="215"/>
      <c r="C35" s="59"/>
      <c r="D35" s="62" t="s">
        <v>9</v>
      </c>
      <c r="E35" s="47"/>
      <c r="F35" s="62"/>
      <c r="G35" s="47">
        <v>30</v>
      </c>
      <c r="H35" s="62"/>
      <c r="I35" s="62"/>
      <c r="J35" s="326" t="s">
        <v>388</v>
      </c>
    </row>
    <row r="36" spans="1:10" s="5" customFormat="1" x14ac:dyDescent="0.5">
      <c r="A36" s="107"/>
      <c r="B36" s="75" t="s">
        <v>787</v>
      </c>
      <c r="C36" s="63"/>
      <c r="D36" s="62" t="s">
        <v>9</v>
      </c>
      <c r="E36" s="48"/>
      <c r="F36" s="11"/>
      <c r="G36" s="48">
        <v>30</v>
      </c>
      <c r="H36" s="11"/>
      <c r="I36" s="11"/>
      <c r="J36" s="326" t="s">
        <v>387</v>
      </c>
    </row>
    <row r="37" spans="1:10" s="5" customFormat="1" ht="22.5" thickBot="1" x14ac:dyDescent="0.55000000000000004">
      <c r="A37" s="107"/>
      <c r="B37" s="75"/>
      <c r="C37" s="63"/>
      <c r="D37" s="62" t="s">
        <v>9</v>
      </c>
      <c r="E37" s="48"/>
      <c r="F37" s="11"/>
      <c r="G37" s="48">
        <v>35</v>
      </c>
      <c r="H37" s="11"/>
      <c r="I37" s="11"/>
      <c r="J37" s="326" t="s">
        <v>388</v>
      </c>
    </row>
    <row r="38" spans="1:10" s="36" customFormat="1" ht="18.75" thickTop="1" x14ac:dyDescent="0.4">
      <c r="A38" s="395" t="s">
        <v>59</v>
      </c>
      <c r="B38" s="395" t="s">
        <v>1</v>
      </c>
      <c r="C38" s="395" t="s">
        <v>2</v>
      </c>
      <c r="D38" s="395" t="s">
        <v>3</v>
      </c>
      <c r="E38" s="392" t="s">
        <v>8</v>
      </c>
      <c r="F38" s="392"/>
      <c r="G38" s="392" t="s">
        <v>60</v>
      </c>
      <c r="H38" s="392"/>
      <c r="I38" s="35" t="s">
        <v>21</v>
      </c>
      <c r="J38" s="393" t="s">
        <v>5</v>
      </c>
    </row>
    <row r="39" spans="1:10" s="36" customFormat="1" ht="18.75" thickBot="1" x14ac:dyDescent="0.45">
      <c r="A39" s="396"/>
      <c r="B39" s="396"/>
      <c r="C39" s="396"/>
      <c r="D39" s="396"/>
      <c r="E39" s="100" t="s">
        <v>61</v>
      </c>
      <c r="F39" s="37" t="s">
        <v>4</v>
      </c>
      <c r="G39" s="37" t="s">
        <v>61</v>
      </c>
      <c r="H39" s="37" t="s">
        <v>4</v>
      </c>
      <c r="I39" s="38" t="s">
        <v>0</v>
      </c>
      <c r="J39" s="394"/>
    </row>
    <row r="40" spans="1:10" s="5" customFormat="1" ht="22.5" thickTop="1" x14ac:dyDescent="0.5">
      <c r="A40" s="107"/>
      <c r="B40" s="75" t="s">
        <v>788</v>
      </c>
      <c r="C40" s="63"/>
      <c r="D40" s="62" t="s">
        <v>9</v>
      </c>
      <c r="E40" s="48"/>
      <c r="F40" s="11"/>
      <c r="G40" s="48">
        <v>40</v>
      </c>
      <c r="H40" s="11"/>
      <c r="I40" s="11"/>
      <c r="J40" s="326" t="s">
        <v>387</v>
      </c>
    </row>
    <row r="41" spans="1:10" s="5" customFormat="1" x14ac:dyDescent="0.5">
      <c r="A41" s="107"/>
      <c r="B41" s="75"/>
      <c r="C41" s="63"/>
      <c r="D41" s="62" t="s">
        <v>9</v>
      </c>
      <c r="E41" s="48"/>
      <c r="F41" s="11"/>
      <c r="G41" s="48">
        <v>45</v>
      </c>
      <c r="H41" s="11"/>
      <c r="I41" s="11"/>
      <c r="J41" s="326" t="s">
        <v>388</v>
      </c>
    </row>
    <row r="42" spans="1:10" s="5" customFormat="1" ht="39.75" x14ac:dyDescent="0.5">
      <c r="A42" s="107"/>
      <c r="B42" s="75" t="s">
        <v>789</v>
      </c>
      <c r="C42" s="63"/>
      <c r="D42" s="62" t="s">
        <v>9</v>
      </c>
      <c r="E42" s="48"/>
      <c r="F42" s="11"/>
      <c r="G42" s="48">
        <v>40</v>
      </c>
      <c r="H42" s="11"/>
      <c r="I42" s="11"/>
      <c r="J42" s="326" t="s">
        <v>790</v>
      </c>
    </row>
    <row r="43" spans="1:10" s="5" customFormat="1" ht="45.75" customHeight="1" x14ac:dyDescent="0.5">
      <c r="A43" s="107"/>
      <c r="B43" s="75"/>
      <c r="C43" s="63"/>
      <c r="D43" s="62" t="s">
        <v>9</v>
      </c>
      <c r="E43" s="48"/>
      <c r="F43" s="11"/>
      <c r="G43" s="48">
        <v>50</v>
      </c>
      <c r="H43" s="11"/>
      <c r="I43" s="11"/>
      <c r="J43" s="326" t="s">
        <v>791</v>
      </c>
    </row>
    <row r="44" spans="1:10" s="5" customFormat="1" ht="45.75" customHeight="1" x14ac:dyDescent="0.5">
      <c r="A44" s="107"/>
      <c r="B44" s="75"/>
      <c r="C44" s="63"/>
      <c r="D44" s="62" t="s">
        <v>9</v>
      </c>
      <c r="E44" s="48"/>
      <c r="F44" s="11"/>
      <c r="G44" s="48">
        <v>70</v>
      </c>
      <c r="H44" s="11"/>
      <c r="I44" s="11"/>
      <c r="J44" s="326" t="s">
        <v>792</v>
      </c>
    </row>
    <row r="45" spans="1:10" s="5" customFormat="1" x14ac:dyDescent="0.5">
      <c r="A45" s="107"/>
      <c r="B45" s="75" t="s">
        <v>793</v>
      </c>
      <c r="C45" s="63"/>
      <c r="D45" s="62" t="s">
        <v>9</v>
      </c>
      <c r="E45" s="48"/>
      <c r="F45" s="11"/>
      <c r="G45" s="48">
        <v>50</v>
      </c>
      <c r="H45" s="11"/>
      <c r="I45" s="11"/>
      <c r="J45" s="326" t="s">
        <v>387</v>
      </c>
    </row>
    <row r="46" spans="1:10" s="5" customFormat="1" x14ac:dyDescent="0.5">
      <c r="A46" s="107"/>
      <c r="B46" s="75"/>
      <c r="C46" s="63"/>
      <c r="D46" s="62" t="s">
        <v>9</v>
      </c>
      <c r="E46" s="48"/>
      <c r="F46" s="11"/>
      <c r="G46" s="48">
        <v>70</v>
      </c>
      <c r="H46" s="11"/>
      <c r="I46" s="11"/>
      <c r="J46" s="326" t="s">
        <v>388</v>
      </c>
    </row>
    <row r="47" spans="1:10" s="5" customFormat="1" x14ac:dyDescent="0.5">
      <c r="A47" s="107"/>
      <c r="B47" s="75" t="s">
        <v>794</v>
      </c>
      <c r="C47" s="63"/>
      <c r="D47" s="62" t="s">
        <v>9</v>
      </c>
      <c r="E47" s="48"/>
      <c r="F47" s="11"/>
      <c r="G47" s="48">
        <v>70</v>
      </c>
      <c r="H47" s="11"/>
      <c r="I47" s="11"/>
      <c r="J47" s="326" t="s">
        <v>387</v>
      </c>
    </row>
    <row r="48" spans="1:10" s="5" customFormat="1" x14ac:dyDescent="0.5">
      <c r="A48" s="107"/>
      <c r="B48" s="75"/>
      <c r="C48" s="63"/>
      <c r="D48" s="62" t="s">
        <v>9</v>
      </c>
      <c r="E48" s="48"/>
      <c r="F48" s="11"/>
      <c r="G48" s="48">
        <v>97</v>
      </c>
      <c r="H48" s="11"/>
      <c r="I48" s="11"/>
      <c r="J48" s="326" t="s">
        <v>388</v>
      </c>
    </row>
    <row r="49" spans="1:10" s="5" customFormat="1" ht="43.5" x14ac:dyDescent="0.5">
      <c r="A49" s="107"/>
      <c r="B49" s="75" t="s">
        <v>795</v>
      </c>
      <c r="C49" s="63"/>
      <c r="D49" s="62" t="s">
        <v>9</v>
      </c>
      <c r="E49" s="48"/>
      <c r="F49" s="11"/>
      <c r="G49" s="48">
        <v>65</v>
      </c>
      <c r="H49" s="11"/>
      <c r="I49" s="11"/>
      <c r="J49" s="326" t="s">
        <v>387</v>
      </c>
    </row>
    <row r="50" spans="1:10" s="5" customFormat="1" x14ac:dyDescent="0.5">
      <c r="A50" s="107"/>
      <c r="B50" s="75"/>
      <c r="C50" s="63"/>
      <c r="D50" s="62" t="s">
        <v>9</v>
      </c>
      <c r="E50" s="48"/>
      <c r="F50" s="11"/>
      <c r="G50" s="48">
        <v>85</v>
      </c>
      <c r="H50" s="11"/>
      <c r="I50" s="11"/>
      <c r="J50" s="326" t="s">
        <v>388</v>
      </c>
    </row>
    <row r="51" spans="1:10" s="5" customFormat="1" ht="43.5" x14ac:dyDescent="0.5">
      <c r="A51" s="107"/>
      <c r="B51" s="75" t="s">
        <v>796</v>
      </c>
      <c r="C51" s="63"/>
      <c r="D51" s="62" t="s">
        <v>9</v>
      </c>
      <c r="E51" s="48"/>
      <c r="F51" s="11"/>
      <c r="G51" s="48">
        <v>90</v>
      </c>
      <c r="H51" s="11"/>
      <c r="I51" s="11"/>
      <c r="J51" s="326" t="s">
        <v>387</v>
      </c>
    </row>
    <row r="52" spans="1:10" s="5" customFormat="1" x14ac:dyDescent="0.5">
      <c r="A52" s="107"/>
      <c r="B52" s="75"/>
      <c r="C52" s="63"/>
      <c r="D52" s="62" t="s">
        <v>9</v>
      </c>
      <c r="E52" s="48"/>
      <c r="F52" s="11"/>
      <c r="G52" s="48">
        <v>120</v>
      </c>
      <c r="H52" s="11"/>
      <c r="I52" s="11"/>
      <c r="J52" s="326" t="s">
        <v>388</v>
      </c>
    </row>
    <row r="53" spans="1:10" s="5" customFormat="1" x14ac:dyDescent="0.5">
      <c r="A53" s="24"/>
      <c r="B53" s="215" t="s">
        <v>797</v>
      </c>
      <c r="C53" s="59"/>
      <c r="D53" s="62" t="s">
        <v>9</v>
      </c>
      <c r="E53" s="47"/>
      <c r="F53" s="62"/>
      <c r="G53" s="47">
        <v>40</v>
      </c>
      <c r="H53" s="62"/>
      <c r="I53" s="62"/>
      <c r="J53" s="326" t="s">
        <v>387</v>
      </c>
    </row>
    <row r="54" spans="1:10" s="5" customFormat="1" x14ac:dyDescent="0.5">
      <c r="A54" s="107"/>
      <c r="B54" s="75"/>
      <c r="C54" s="63"/>
      <c r="D54" s="62" t="s">
        <v>9</v>
      </c>
      <c r="E54" s="48"/>
      <c r="F54" s="11"/>
      <c r="G54" s="48">
        <v>50</v>
      </c>
      <c r="H54" s="11"/>
      <c r="I54" s="11"/>
      <c r="J54" s="326" t="s">
        <v>388</v>
      </c>
    </row>
    <row r="55" spans="1:10" s="5" customFormat="1" x14ac:dyDescent="0.5">
      <c r="A55" s="24"/>
      <c r="B55" s="215" t="s">
        <v>798</v>
      </c>
      <c r="C55" s="59"/>
      <c r="D55" s="62" t="s">
        <v>9</v>
      </c>
      <c r="E55" s="47"/>
      <c r="F55" s="62"/>
      <c r="G55" s="47">
        <v>40</v>
      </c>
      <c r="H55" s="62"/>
      <c r="I55" s="62"/>
      <c r="J55" s="326" t="s">
        <v>387</v>
      </c>
    </row>
    <row r="56" spans="1:10" s="5" customFormat="1" x14ac:dyDescent="0.5">
      <c r="A56" s="107"/>
      <c r="B56" s="75"/>
      <c r="C56" s="63"/>
      <c r="D56" s="62" t="s">
        <v>9</v>
      </c>
      <c r="E56" s="48"/>
      <c r="F56" s="11"/>
      <c r="G56" s="48">
        <v>50</v>
      </c>
      <c r="H56" s="11"/>
      <c r="I56" s="11"/>
      <c r="J56" s="326" t="s">
        <v>388</v>
      </c>
    </row>
    <row r="57" spans="1:10" s="5" customFormat="1" x14ac:dyDescent="0.5">
      <c r="A57" s="24"/>
      <c r="B57" s="215" t="s">
        <v>799</v>
      </c>
      <c r="C57" s="59"/>
      <c r="D57" s="62" t="s">
        <v>9</v>
      </c>
      <c r="E57" s="277"/>
      <c r="F57" s="62"/>
      <c r="G57" s="277">
        <v>10</v>
      </c>
      <c r="H57" s="62"/>
      <c r="I57" s="62"/>
      <c r="J57" s="326" t="s">
        <v>387</v>
      </c>
    </row>
    <row r="58" spans="1:10" s="5" customFormat="1" x14ac:dyDescent="0.5">
      <c r="A58" s="24"/>
      <c r="B58" s="215"/>
      <c r="C58" s="59"/>
      <c r="D58" s="62" t="s">
        <v>9</v>
      </c>
      <c r="E58" s="48"/>
      <c r="F58" s="11"/>
      <c r="G58" s="48">
        <v>15</v>
      </c>
      <c r="H58" s="11"/>
      <c r="I58" s="11"/>
      <c r="J58" s="326" t="s">
        <v>388</v>
      </c>
    </row>
    <row r="59" spans="1:10" s="5" customFormat="1" x14ac:dyDescent="0.5">
      <c r="A59" s="107"/>
      <c r="B59" s="75" t="s">
        <v>800</v>
      </c>
      <c r="C59" s="63"/>
      <c r="D59" s="62" t="s">
        <v>9</v>
      </c>
      <c r="E59" s="48"/>
      <c r="F59" s="11"/>
      <c r="G59" s="48">
        <v>15</v>
      </c>
      <c r="H59" s="11"/>
      <c r="I59" s="11"/>
      <c r="J59" s="326" t="s">
        <v>387</v>
      </c>
    </row>
    <row r="60" spans="1:10" s="5" customFormat="1" x14ac:dyDescent="0.5">
      <c r="A60" s="107"/>
      <c r="B60" s="75"/>
      <c r="C60" s="11"/>
      <c r="D60" s="62" t="s">
        <v>9</v>
      </c>
      <c r="E60" s="48"/>
      <c r="F60" s="11"/>
      <c r="G60" s="48">
        <v>20</v>
      </c>
      <c r="H60" s="11"/>
      <c r="I60" s="11"/>
      <c r="J60" s="326" t="s">
        <v>388</v>
      </c>
    </row>
    <row r="61" spans="1:10" s="5" customFormat="1" x14ac:dyDescent="0.5">
      <c r="A61" s="107"/>
      <c r="B61" s="75" t="s">
        <v>801</v>
      </c>
      <c r="C61" s="63"/>
      <c r="D61" s="62" t="s">
        <v>9</v>
      </c>
      <c r="E61" s="48"/>
      <c r="F61" s="11"/>
      <c r="G61" s="48">
        <v>20</v>
      </c>
      <c r="H61" s="11"/>
      <c r="I61" s="11"/>
      <c r="J61" s="326" t="s">
        <v>387</v>
      </c>
    </row>
    <row r="62" spans="1:10" s="5" customFormat="1" x14ac:dyDescent="0.5">
      <c r="A62" s="107"/>
      <c r="B62" s="75"/>
      <c r="C62" s="11"/>
      <c r="D62" s="62" t="s">
        <v>9</v>
      </c>
      <c r="E62" s="48"/>
      <c r="F62" s="11"/>
      <c r="G62" s="48">
        <v>25</v>
      </c>
      <c r="H62" s="11"/>
      <c r="I62" s="11"/>
      <c r="J62" s="326" t="s">
        <v>388</v>
      </c>
    </row>
    <row r="63" spans="1:10" s="5" customFormat="1" x14ac:dyDescent="0.5">
      <c r="A63" s="107"/>
      <c r="B63" s="75" t="s">
        <v>391</v>
      </c>
      <c r="C63" s="63"/>
      <c r="D63" s="62" t="s">
        <v>9</v>
      </c>
      <c r="E63" s="48"/>
      <c r="F63" s="11"/>
      <c r="G63" s="48">
        <v>50</v>
      </c>
      <c r="H63" s="11"/>
      <c r="I63" s="11"/>
      <c r="J63" s="326" t="s">
        <v>387</v>
      </c>
    </row>
    <row r="64" spans="1:10" s="5" customFormat="1" x14ac:dyDescent="0.5">
      <c r="A64" s="107"/>
      <c r="B64" s="75"/>
      <c r="C64" s="11"/>
      <c r="D64" s="62" t="s">
        <v>9</v>
      </c>
      <c r="E64" s="48"/>
      <c r="F64" s="11"/>
      <c r="G64" s="48">
        <v>70</v>
      </c>
      <c r="H64" s="11"/>
      <c r="I64" s="11"/>
      <c r="J64" s="326" t="s">
        <v>388</v>
      </c>
    </row>
    <row r="65" spans="1:10" s="5" customFormat="1" x14ac:dyDescent="0.5">
      <c r="A65" s="107"/>
      <c r="B65" s="75" t="s">
        <v>392</v>
      </c>
      <c r="C65" s="63"/>
      <c r="D65" s="62" t="s">
        <v>17</v>
      </c>
      <c r="E65" s="48"/>
      <c r="F65" s="11"/>
      <c r="G65" s="48">
        <v>70</v>
      </c>
      <c r="H65" s="11"/>
      <c r="I65" s="11"/>
      <c r="J65" s="326" t="s">
        <v>387</v>
      </c>
    </row>
    <row r="66" spans="1:10" s="5" customFormat="1" x14ac:dyDescent="0.5">
      <c r="A66" s="107"/>
      <c r="B66" s="75"/>
      <c r="C66" s="72"/>
      <c r="D66" s="62" t="s">
        <v>17</v>
      </c>
      <c r="E66" s="64"/>
      <c r="F66" s="64"/>
      <c r="G66" s="64">
        <v>80</v>
      </c>
      <c r="H66" s="73"/>
      <c r="I66" s="73"/>
      <c r="J66" s="326" t="s">
        <v>388</v>
      </c>
    </row>
    <row r="67" spans="1:10" s="39" customFormat="1" ht="65.25" x14ac:dyDescent="0.5">
      <c r="A67" s="162"/>
      <c r="B67" s="19" t="s">
        <v>412</v>
      </c>
      <c r="C67" s="163">
        <v>135</v>
      </c>
      <c r="D67" s="164" t="s">
        <v>17</v>
      </c>
      <c r="E67" s="161"/>
      <c r="F67" s="161">
        <f>C67*E67</f>
        <v>0</v>
      </c>
      <c r="G67" s="165">
        <v>10</v>
      </c>
      <c r="H67" s="160">
        <f t="shared" ref="H67" si="0">G67*C67</f>
        <v>1350</v>
      </c>
      <c r="I67" s="165">
        <f t="shared" ref="I67" si="1">H67+F67</f>
        <v>1350</v>
      </c>
      <c r="J67" s="19"/>
    </row>
    <row r="68" spans="1:10" s="5" customFormat="1" x14ac:dyDescent="0.5">
      <c r="A68" s="24"/>
      <c r="B68" s="215" t="s">
        <v>393</v>
      </c>
      <c r="C68" s="59"/>
      <c r="D68" s="62" t="s">
        <v>17</v>
      </c>
      <c r="E68" s="47"/>
      <c r="F68" s="62"/>
      <c r="G68" s="47">
        <v>20</v>
      </c>
      <c r="H68" s="62"/>
      <c r="I68" s="62"/>
      <c r="J68" s="326" t="s">
        <v>387</v>
      </c>
    </row>
    <row r="69" spans="1:10" s="5" customFormat="1" ht="22.5" thickBot="1" x14ac:dyDescent="0.55000000000000004">
      <c r="A69" s="78"/>
      <c r="B69" s="315"/>
      <c r="C69" s="63"/>
      <c r="D69" s="62" t="s">
        <v>17</v>
      </c>
      <c r="E69" s="79"/>
      <c r="F69" s="80"/>
      <c r="G69" s="79">
        <v>30</v>
      </c>
      <c r="H69" s="80"/>
      <c r="I69" s="81"/>
      <c r="J69" s="326" t="s">
        <v>388</v>
      </c>
    </row>
    <row r="70" spans="1:10" s="36" customFormat="1" ht="18.75" thickTop="1" x14ac:dyDescent="0.4">
      <c r="A70" s="395" t="s">
        <v>59</v>
      </c>
      <c r="B70" s="395" t="s">
        <v>1</v>
      </c>
      <c r="C70" s="395" t="s">
        <v>2</v>
      </c>
      <c r="D70" s="395" t="s">
        <v>3</v>
      </c>
      <c r="E70" s="392" t="s">
        <v>8</v>
      </c>
      <c r="F70" s="392"/>
      <c r="G70" s="392" t="s">
        <v>60</v>
      </c>
      <c r="H70" s="392"/>
      <c r="I70" s="35" t="s">
        <v>21</v>
      </c>
      <c r="J70" s="393" t="s">
        <v>5</v>
      </c>
    </row>
    <row r="71" spans="1:10" s="36" customFormat="1" ht="18.75" thickBot="1" x14ac:dyDescent="0.45">
      <c r="A71" s="396"/>
      <c r="B71" s="396"/>
      <c r="C71" s="396"/>
      <c r="D71" s="396"/>
      <c r="E71" s="100" t="s">
        <v>61</v>
      </c>
      <c r="F71" s="37" t="s">
        <v>4</v>
      </c>
      <c r="G71" s="37" t="s">
        <v>61</v>
      </c>
      <c r="H71" s="37" t="s">
        <v>4</v>
      </c>
      <c r="I71" s="38" t="s">
        <v>0</v>
      </c>
      <c r="J71" s="394"/>
    </row>
    <row r="72" spans="1:10" s="5" customFormat="1" ht="22.5" thickTop="1" x14ac:dyDescent="0.5">
      <c r="A72" s="78"/>
      <c r="B72" s="316" t="s">
        <v>803</v>
      </c>
      <c r="C72" s="63"/>
      <c r="D72" s="78" t="s">
        <v>10</v>
      </c>
      <c r="E72" s="79"/>
      <c r="F72" s="80"/>
      <c r="G72" s="79">
        <v>50</v>
      </c>
      <c r="H72" s="80"/>
      <c r="I72" s="81"/>
      <c r="J72" s="326" t="s">
        <v>387</v>
      </c>
    </row>
    <row r="73" spans="1:10" s="5" customFormat="1" x14ac:dyDescent="0.5">
      <c r="A73" s="78"/>
      <c r="B73" s="316"/>
      <c r="C73" s="63"/>
      <c r="D73" s="78" t="s">
        <v>10</v>
      </c>
      <c r="E73" s="79"/>
      <c r="F73" s="80"/>
      <c r="G73" s="79">
        <v>70</v>
      </c>
      <c r="H73" s="80"/>
      <c r="I73" s="81"/>
      <c r="J73" s="326" t="s">
        <v>388</v>
      </c>
    </row>
    <row r="74" spans="1:10" s="5" customFormat="1" x14ac:dyDescent="0.5">
      <c r="A74" s="78"/>
      <c r="B74" s="316" t="s">
        <v>802</v>
      </c>
      <c r="C74" s="63"/>
      <c r="D74" s="78" t="s">
        <v>10</v>
      </c>
      <c r="E74" s="79"/>
      <c r="F74" s="80"/>
      <c r="G74" s="79">
        <v>100</v>
      </c>
      <c r="H74" s="80"/>
      <c r="I74" s="81"/>
      <c r="J74" s="326" t="s">
        <v>387</v>
      </c>
    </row>
    <row r="75" spans="1:10" s="5" customFormat="1" x14ac:dyDescent="0.5">
      <c r="A75" s="78"/>
      <c r="B75" s="316"/>
      <c r="C75" s="63"/>
      <c r="D75" s="78" t="s">
        <v>10</v>
      </c>
      <c r="E75" s="79"/>
      <c r="F75" s="80"/>
      <c r="G75" s="79">
        <v>120</v>
      </c>
      <c r="H75" s="80"/>
      <c r="I75" s="81"/>
      <c r="J75" s="326" t="s">
        <v>388</v>
      </c>
    </row>
    <row r="76" spans="1:10" s="5" customFormat="1" x14ac:dyDescent="0.5">
      <c r="A76" s="78"/>
      <c r="B76" s="316" t="s">
        <v>394</v>
      </c>
      <c r="C76" s="63"/>
      <c r="D76" s="78" t="s">
        <v>9</v>
      </c>
      <c r="E76" s="79"/>
      <c r="F76" s="80"/>
      <c r="G76" s="79">
        <v>100</v>
      </c>
      <c r="H76" s="80"/>
      <c r="I76" s="81"/>
      <c r="J76" s="326" t="s">
        <v>387</v>
      </c>
    </row>
    <row r="77" spans="1:10" s="5" customFormat="1" x14ac:dyDescent="0.5">
      <c r="A77" s="107"/>
      <c r="B77" s="75"/>
      <c r="C77" s="63"/>
      <c r="D77" s="62" t="s">
        <v>9</v>
      </c>
      <c r="E77" s="64"/>
      <c r="F77" s="64"/>
      <c r="G77" s="64">
        <v>150</v>
      </c>
      <c r="H77" s="17"/>
      <c r="I77" s="17"/>
      <c r="J77" s="326" t="s">
        <v>388</v>
      </c>
    </row>
    <row r="78" spans="1:10" s="5" customFormat="1" x14ac:dyDescent="0.5">
      <c r="A78" s="78"/>
      <c r="B78" s="317" t="s">
        <v>395</v>
      </c>
      <c r="C78" s="63"/>
      <c r="D78" s="78" t="s">
        <v>10</v>
      </c>
      <c r="E78" s="79"/>
      <c r="F78" s="80"/>
      <c r="G78" s="79">
        <v>200</v>
      </c>
      <c r="H78" s="80"/>
      <c r="I78" s="81"/>
      <c r="J78" s="326" t="s">
        <v>387</v>
      </c>
    </row>
    <row r="79" spans="1:10" s="5" customFormat="1" x14ac:dyDescent="0.5">
      <c r="A79" s="78"/>
      <c r="B79" s="315"/>
      <c r="C79" s="63"/>
      <c r="D79" s="78" t="s">
        <v>10</v>
      </c>
      <c r="E79" s="79"/>
      <c r="F79" s="80"/>
      <c r="G79" s="79">
        <v>250</v>
      </c>
      <c r="H79" s="80"/>
      <c r="I79" s="81"/>
      <c r="J79" s="326" t="s">
        <v>388</v>
      </c>
    </row>
    <row r="80" spans="1:10" s="5" customFormat="1" x14ac:dyDescent="0.5">
      <c r="A80" s="15"/>
      <c r="B80" s="82" t="s">
        <v>396</v>
      </c>
      <c r="C80" s="9"/>
      <c r="D80" s="15" t="s">
        <v>9</v>
      </c>
      <c r="E80" s="47"/>
      <c r="F80" s="10"/>
      <c r="G80" s="47">
        <v>80</v>
      </c>
      <c r="H80" s="83"/>
      <c r="I80" s="9"/>
      <c r="J80" s="326" t="s">
        <v>387</v>
      </c>
    </row>
    <row r="81" spans="1:13" s="5" customFormat="1" x14ac:dyDescent="0.5">
      <c r="A81" s="10"/>
      <c r="B81" s="16"/>
      <c r="C81" s="16"/>
      <c r="D81" s="10" t="s">
        <v>9</v>
      </c>
      <c r="E81" s="48"/>
      <c r="F81" s="11"/>
      <c r="G81" s="48">
        <v>120</v>
      </c>
      <c r="H81" s="11"/>
      <c r="I81" s="11"/>
      <c r="J81" s="326" t="s">
        <v>388</v>
      </c>
    </row>
    <row r="82" spans="1:13" s="84" customFormat="1" x14ac:dyDescent="0.5">
      <c r="A82" s="107"/>
      <c r="B82" s="75" t="s">
        <v>805</v>
      </c>
      <c r="C82" s="63"/>
      <c r="D82" s="62" t="s">
        <v>10</v>
      </c>
      <c r="E82" s="48"/>
      <c r="F82" s="11"/>
      <c r="G82" s="48">
        <v>50</v>
      </c>
      <c r="H82" s="11"/>
      <c r="I82" s="11"/>
      <c r="J82" s="326" t="s">
        <v>387</v>
      </c>
    </row>
    <row r="83" spans="1:13" s="2" customFormat="1" x14ac:dyDescent="0.5">
      <c r="A83" s="10"/>
      <c r="B83" s="318"/>
      <c r="C83" s="9"/>
      <c r="D83" s="15" t="s">
        <v>10</v>
      </c>
      <c r="E83" s="29"/>
      <c r="F83" s="30"/>
      <c r="G83" s="29">
        <v>70</v>
      </c>
      <c r="H83" s="30"/>
      <c r="I83" s="30"/>
      <c r="J83" s="326" t="s">
        <v>388</v>
      </c>
      <c r="K83" s="1"/>
      <c r="L83" s="1"/>
      <c r="M83" s="1"/>
    </row>
    <row r="84" spans="1:13" s="84" customFormat="1" x14ac:dyDescent="0.5">
      <c r="A84" s="107"/>
      <c r="B84" s="75" t="s">
        <v>804</v>
      </c>
      <c r="C84" s="63"/>
      <c r="D84" s="62" t="s">
        <v>10</v>
      </c>
      <c r="E84" s="48"/>
      <c r="F84" s="11"/>
      <c r="G84" s="48">
        <v>80</v>
      </c>
      <c r="H84" s="11"/>
      <c r="I84" s="11"/>
      <c r="J84" s="326" t="s">
        <v>387</v>
      </c>
    </row>
    <row r="85" spans="1:13" s="2" customFormat="1" x14ac:dyDescent="0.5">
      <c r="A85" s="10"/>
      <c r="B85" s="318"/>
      <c r="C85" s="9"/>
      <c r="D85" s="15" t="s">
        <v>10</v>
      </c>
      <c r="E85" s="29"/>
      <c r="F85" s="30"/>
      <c r="G85" s="29">
        <v>95</v>
      </c>
      <c r="H85" s="30"/>
      <c r="I85" s="30"/>
      <c r="J85" s="326" t="s">
        <v>388</v>
      </c>
      <c r="K85" s="1"/>
      <c r="L85" s="1"/>
      <c r="M85" s="1"/>
    </row>
    <row r="86" spans="1:13" s="5" customFormat="1" x14ac:dyDescent="0.5">
      <c r="A86" s="10"/>
      <c r="B86" s="318" t="s">
        <v>397</v>
      </c>
      <c r="C86" s="9"/>
      <c r="D86" s="15" t="s">
        <v>9</v>
      </c>
      <c r="E86" s="29"/>
      <c r="F86" s="30"/>
      <c r="G86" s="29">
        <v>100</v>
      </c>
      <c r="H86" s="30"/>
      <c r="I86" s="30"/>
      <c r="J86" s="326" t="s">
        <v>387</v>
      </c>
    </row>
    <row r="87" spans="1:13" s="91" customFormat="1" x14ac:dyDescent="0.5">
      <c r="A87" s="86"/>
      <c r="B87" s="319"/>
      <c r="C87" s="88"/>
      <c r="D87" s="86" t="s">
        <v>9</v>
      </c>
      <c r="E87" s="102"/>
      <c r="F87" s="89"/>
      <c r="G87" s="102">
        <v>150</v>
      </c>
      <c r="H87" s="89"/>
      <c r="I87" s="89"/>
      <c r="J87" s="326" t="s">
        <v>388</v>
      </c>
    </row>
    <row r="88" spans="1:13" s="91" customFormat="1" x14ac:dyDescent="0.5">
      <c r="A88" s="86"/>
      <c r="B88" s="320" t="s">
        <v>806</v>
      </c>
      <c r="C88" s="88"/>
      <c r="D88" s="86" t="s">
        <v>10</v>
      </c>
      <c r="E88" s="102"/>
      <c r="F88" s="30"/>
      <c r="G88" s="102">
        <v>100</v>
      </c>
      <c r="H88" s="30"/>
      <c r="I88" s="30"/>
      <c r="J88" s="326" t="s">
        <v>387</v>
      </c>
    </row>
    <row r="89" spans="1:13" s="91" customFormat="1" x14ac:dyDescent="0.5">
      <c r="A89" s="86"/>
      <c r="B89" s="320"/>
      <c r="C89" s="88"/>
      <c r="D89" s="86" t="s">
        <v>10</v>
      </c>
      <c r="E89" s="102"/>
      <c r="F89" s="30"/>
      <c r="G89" s="102">
        <v>140</v>
      </c>
      <c r="H89" s="30"/>
      <c r="I89" s="30"/>
      <c r="J89" s="326" t="s">
        <v>388</v>
      </c>
    </row>
    <row r="90" spans="1:13" s="91" customFormat="1" x14ac:dyDescent="0.5">
      <c r="A90" s="86"/>
      <c r="B90" s="320" t="s">
        <v>807</v>
      </c>
      <c r="C90" s="88"/>
      <c r="D90" s="86" t="s">
        <v>10</v>
      </c>
      <c r="E90" s="102"/>
      <c r="F90" s="30"/>
      <c r="G90" s="102">
        <v>200</v>
      </c>
      <c r="H90" s="30"/>
      <c r="I90" s="30"/>
      <c r="J90" s="326" t="s">
        <v>387</v>
      </c>
    </row>
    <row r="91" spans="1:13" s="5" customFormat="1" x14ac:dyDescent="0.5">
      <c r="A91" s="24"/>
      <c r="B91" s="215"/>
      <c r="C91" s="63"/>
      <c r="D91" s="62" t="s">
        <v>10</v>
      </c>
      <c r="E91" s="64"/>
      <c r="F91" s="64"/>
      <c r="G91" s="64">
        <v>300</v>
      </c>
      <c r="H91" s="17"/>
      <c r="I91" s="17"/>
      <c r="J91" s="326" t="s">
        <v>388</v>
      </c>
    </row>
    <row r="92" spans="1:13" s="91" customFormat="1" ht="43.5" x14ac:dyDescent="0.5">
      <c r="A92" s="86"/>
      <c r="B92" s="213" t="s">
        <v>808</v>
      </c>
      <c r="C92" s="88"/>
      <c r="D92" s="86" t="s">
        <v>10</v>
      </c>
      <c r="E92" s="102"/>
      <c r="F92" s="30"/>
      <c r="G92" s="102">
        <v>30</v>
      </c>
      <c r="H92" s="30"/>
      <c r="I92" s="30"/>
      <c r="J92" s="326" t="s">
        <v>387</v>
      </c>
    </row>
    <row r="93" spans="1:13" s="5" customFormat="1" x14ac:dyDescent="0.5">
      <c r="A93" s="24"/>
      <c r="B93" s="215"/>
      <c r="C93" s="63"/>
      <c r="D93" s="62" t="s">
        <v>10</v>
      </c>
      <c r="E93" s="64"/>
      <c r="F93" s="64"/>
      <c r="G93" s="64">
        <v>35</v>
      </c>
      <c r="H93" s="17"/>
      <c r="I93" s="17"/>
      <c r="J93" s="326" t="s">
        <v>388</v>
      </c>
    </row>
    <row r="94" spans="1:13" s="91" customFormat="1" x14ac:dyDescent="0.5">
      <c r="A94" s="86"/>
      <c r="B94" s="213" t="s">
        <v>809</v>
      </c>
      <c r="C94" s="88"/>
      <c r="D94" s="86" t="s">
        <v>10</v>
      </c>
      <c r="E94" s="64"/>
      <c r="F94" s="64"/>
      <c r="G94" s="64">
        <v>25</v>
      </c>
      <c r="H94" s="17"/>
      <c r="I94" s="17"/>
      <c r="J94" s="326" t="s">
        <v>387</v>
      </c>
    </row>
    <row r="95" spans="1:13" s="5" customFormat="1" x14ac:dyDescent="0.5">
      <c r="A95" s="24"/>
      <c r="B95" s="215"/>
      <c r="C95" s="63"/>
      <c r="D95" s="62" t="s">
        <v>10</v>
      </c>
      <c r="E95" s="64"/>
      <c r="F95" s="64"/>
      <c r="G95" s="64">
        <v>30</v>
      </c>
      <c r="H95" s="17"/>
      <c r="I95" s="17"/>
      <c r="J95" s="326" t="s">
        <v>388</v>
      </c>
    </row>
    <row r="96" spans="1:13" s="91" customFormat="1" x14ac:dyDescent="0.5">
      <c r="A96" s="86"/>
      <c r="B96" s="321" t="s">
        <v>398</v>
      </c>
      <c r="C96" s="88"/>
      <c r="D96" s="86" t="s">
        <v>17</v>
      </c>
      <c r="E96" s="102"/>
      <c r="F96" s="30"/>
      <c r="G96" s="102">
        <v>50</v>
      </c>
      <c r="H96" s="30"/>
      <c r="I96" s="30"/>
      <c r="J96" s="326" t="s">
        <v>387</v>
      </c>
    </row>
    <row r="97" spans="1:12" x14ac:dyDescent="0.5">
      <c r="A97" s="10"/>
      <c r="B97" s="214"/>
      <c r="C97" s="9"/>
      <c r="D97" s="10" t="s">
        <v>17</v>
      </c>
      <c r="E97" s="48"/>
      <c r="F97" s="9"/>
      <c r="G97" s="48">
        <v>75</v>
      </c>
      <c r="H97" s="10"/>
      <c r="I97" s="9"/>
      <c r="J97" s="326" t="s">
        <v>388</v>
      </c>
    </row>
    <row r="98" spans="1:12" x14ac:dyDescent="0.5">
      <c r="A98" s="10"/>
      <c r="B98" s="14" t="s">
        <v>399</v>
      </c>
      <c r="C98" s="9"/>
      <c r="D98" s="10" t="s">
        <v>17</v>
      </c>
      <c r="E98" s="48"/>
      <c r="F98" s="9"/>
      <c r="G98" s="48">
        <v>30</v>
      </c>
      <c r="H98" s="11"/>
      <c r="I98" s="9"/>
      <c r="J98" s="326" t="s">
        <v>387</v>
      </c>
    </row>
    <row r="99" spans="1:12" x14ac:dyDescent="0.5">
      <c r="A99" s="10"/>
      <c r="B99" s="14"/>
      <c r="C99" s="9"/>
      <c r="D99" s="10" t="s">
        <v>17</v>
      </c>
      <c r="E99" s="48"/>
      <c r="F99" s="9"/>
      <c r="G99" s="48">
        <v>45</v>
      </c>
      <c r="H99" s="11"/>
      <c r="I99" s="9"/>
      <c r="J99" s="326" t="s">
        <v>388</v>
      </c>
    </row>
    <row r="100" spans="1:12" x14ac:dyDescent="0.5">
      <c r="A100" s="10"/>
      <c r="B100" s="14" t="s">
        <v>810</v>
      </c>
      <c r="C100" s="9"/>
      <c r="D100" s="10" t="s">
        <v>17</v>
      </c>
      <c r="E100" s="48"/>
      <c r="F100" s="9"/>
      <c r="G100" s="48">
        <v>45</v>
      </c>
      <c r="H100" s="11"/>
      <c r="I100" s="9"/>
      <c r="J100" s="326" t="s">
        <v>387</v>
      </c>
    </row>
    <row r="101" spans="1:12" x14ac:dyDescent="0.5">
      <c r="A101" s="10"/>
      <c r="B101" s="14"/>
      <c r="C101" s="9"/>
      <c r="D101" s="10" t="s">
        <v>17</v>
      </c>
      <c r="E101" s="48"/>
      <c r="F101" s="9"/>
      <c r="G101" s="48">
        <v>60</v>
      </c>
      <c r="H101" s="13"/>
      <c r="I101" s="9"/>
      <c r="J101" s="326" t="s">
        <v>388</v>
      </c>
    </row>
    <row r="102" spans="1:12" x14ac:dyDescent="0.5">
      <c r="A102" s="10"/>
      <c r="B102" s="14" t="s">
        <v>811</v>
      </c>
      <c r="C102" s="9"/>
      <c r="D102" s="10" t="s">
        <v>17</v>
      </c>
      <c r="E102" s="48"/>
      <c r="F102" s="9"/>
      <c r="G102" s="48">
        <v>160</v>
      </c>
      <c r="H102" s="11"/>
      <c r="I102" s="9"/>
      <c r="J102" s="326" t="s">
        <v>387</v>
      </c>
    </row>
    <row r="103" spans="1:12" x14ac:dyDescent="0.5">
      <c r="A103" s="10"/>
      <c r="B103" s="14"/>
      <c r="C103" s="9"/>
      <c r="D103" s="10" t="s">
        <v>17</v>
      </c>
      <c r="E103" s="48"/>
      <c r="F103" s="9"/>
      <c r="G103" s="48">
        <v>205</v>
      </c>
      <c r="H103" s="13"/>
      <c r="I103" s="9"/>
      <c r="J103" s="326" t="s">
        <v>388</v>
      </c>
    </row>
    <row r="104" spans="1:12" x14ac:dyDescent="0.5">
      <c r="A104" s="10"/>
      <c r="B104" s="14" t="s">
        <v>812</v>
      </c>
      <c r="C104" s="9"/>
      <c r="D104" s="10" t="s">
        <v>400</v>
      </c>
      <c r="E104" s="48"/>
      <c r="F104" s="9"/>
      <c r="G104" s="48">
        <v>120</v>
      </c>
      <c r="H104" s="11"/>
      <c r="I104" s="9"/>
      <c r="J104" s="326" t="s">
        <v>387</v>
      </c>
    </row>
    <row r="105" spans="1:12" x14ac:dyDescent="0.5">
      <c r="A105" s="10"/>
      <c r="B105" s="14"/>
      <c r="C105" s="9"/>
      <c r="D105" s="10" t="s">
        <v>400</v>
      </c>
      <c r="E105" s="48"/>
      <c r="F105" s="9"/>
      <c r="G105" s="48">
        <v>170</v>
      </c>
      <c r="H105" s="13"/>
      <c r="I105" s="9"/>
      <c r="J105" s="326" t="s">
        <v>388</v>
      </c>
    </row>
    <row r="106" spans="1:12" x14ac:dyDescent="0.5">
      <c r="A106" s="10"/>
      <c r="B106" s="14" t="s">
        <v>813</v>
      </c>
      <c r="C106" s="9"/>
      <c r="D106" s="10" t="s">
        <v>400</v>
      </c>
      <c r="E106" s="48"/>
      <c r="F106" s="9"/>
      <c r="G106" s="48">
        <v>225</v>
      </c>
      <c r="H106" s="11"/>
      <c r="I106" s="9"/>
      <c r="J106" s="326" t="s">
        <v>387</v>
      </c>
    </row>
    <row r="107" spans="1:12" ht="22.5" thickBot="1" x14ac:dyDescent="0.55000000000000004">
      <c r="A107" s="10"/>
      <c r="B107" s="14"/>
      <c r="C107" s="9"/>
      <c r="D107" s="10" t="s">
        <v>400</v>
      </c>
      <c r="E107" s="48"/>
      <c r="F107" s="9"/>
      <c r="G107" s="48">
        <v>300</v>
      </c>
      <c r="H107" s="13"/>
      <c r="I107" s="9"/>
      <c r="J107" s="326" t="s">
        <v>388</v>
      </c>
    </row>
    <row r="108" spans="1:12" s="36" customFormat="1" ht="18.75" thickTop="1" x14ac:dyDescent="0.4">
      <c r="A108" s="395" t="s">
        <v>59</v>
      </c>
      <c r="B108" s="395" t="s">
        <v>1</v>
      </c>
      <c r="C108" s="395" t="s">
        <v>2</v>
      </c>
      <c r="D108" s="395" t="s">
        <v>3</v>
      </c>
      <c r="E108" s="392" t="s">
        <v>8</v>
      </c>
      <c r="F108" s="392"/>
      <c r="G108" s="392" t="s">
        <v>60</v>
      </c>
      <c r="H108" s="392"/>
      <c r="I108" s="35" t="s">
        <v>21</v>
      </c>
      <c r="J108" s="393" t="s">
        <v>5</v>
      </c>
    </row>
    <row r="109" spans="1:12" s="36" customFormat="1" ht="18.75" thickBot="1" x14ac:dyDescent="0.45">
      <c r="A109" s="396"/>
      <c r="B109" s="396"/>
      <c r="C109" s="396"/>
      <c r="D109" s="396"/>
      <c r="E109" s="100" t="s">
        <v>61</v>
      </c>
      <c r="F109" s="37" t="s">
        <v>4</v>
      </c>
      <c r="G109" s="37" t="s">
        <v>61</v>
      </c>
      <c r="H109" s="37" t="s">
        <v>4</v>
      </c>
      <c r="I109" s="38" t="s">
        <v>0</v>
      </c>
      <c r="J109" s="394"/>
    </row>
    <row r="110" spans="1:12" ht="22.5" thickTop="1" x14ac:dyDescent="0.5">
      <c r="A110" s="10"/>
      <c r="B110" s="14" t="s">
        <v>814</v>
      </c>
      <c r="C110" s="9"/>
      <c r="D110" s="10" t="s">
        <v>400</v>
      </c>
      <c r="E110" s="48"/>
      <c r="F110" s="9"/>
      <c r="G110" s="48">
        <v>580</v>
      </c>
      <c r="H110" s="11"/>
      <c r="I110" s="9"/>
      <c r="J110" s="326" t="s">
        <v>387</v>
      </c>
    </row>
    <row r="111" spans="1:12" x14ac:dyDescent="0.5">
      <c r="A111" s="10"/>
      <c r="B111" s="14"/>
      <c r="C111" s="9"/>
      <c r="D111" s="10" t="s">
        <v>400</v>
      </c>
      <c r="E111" s="48"/>
      <c r="F111" s="9"/>
      <c r="G111" s="48">
        <v>700</v>
      </c>
      <c r="H111" s="13"/>
      <c r="I111" s="9"/>
      <c r="J111" s="326" t="s">
        <v>388</v>
      </c>
    </row>
    <row r="112" spans="1:12" x14ac:dyDescent="0.5">
      <c r="A112" s="10"/>
      <c r="B112" s="135" t="s">
        <v>815</v>
      </c>
      <c r="C112" s="9"/>
      <c r="D112" s="10"/>
      <c r="E112" s="48"/>
      <c r="F112" s="13"/>
      <c r="G112" s="48"/>
      <c r="H112" s="11"/>
      <c r="I112" s="9"/>
      <c r="J112" s="14"/>
      <c r="L112" s="6"/>
    </row>
    <row r="113" spans="1:13" x14ac:dyDescent="0.5">
      <c r="A113" s="10"/>
      <c r="B113" s="14" t="s">
        <v>401</v>
      </c>
      <c r="C113" s="9"/>
      <c r="D113" s="10" t="s">
        <v>17</v>
      </c>
      <c r="E113" s="48"/>
      <c r="F113" s="9"/>
      <c r="G113" s="48">
        <v>250</v>
      </c>
      <c r="H113" s="11"/>
      <c r="I113" s="9"/>
      <c r="J113" s="326" t="s">
        <v>387</v>
      </c>
    </row>
    <row r="114" spans="1:13" x14ac:dyDescent="0.5">
      <c r="A114" s="10"/>
      <c r="B114" s="214"/>
      <c r="C114" s="9"/>
      <c r="D114" s="10" t="s">
        <v>17</v>
      </c>
      <c r="E114" s="48"/>
      <c r="F114" s="9"/>
      <c r="G114" s="48">
        <v>300</v>
      </c>
      <c r="H114" s="10"/>
      <c r="I114" s="9"/>
      <c r="J114" s="326" t="s">
        <v>388</v>
      </c>
    </row>
    <row r="115" spans="1:13" x14ac:dyDescent="0.5">
      <c r="A115" s="10"/>
      <c r="B115" s="14" t="s">
        <v>402</v>
      </c>
      <c r="C115" s="9"/>
      <c r="D115" s="10" t="s">
        <v>17</v>
      </c>
      <c r="E115" s="48"/>
      <c r="F115" s="9"/>
      <c r="G115" s="48">
        <v>180</v>
      </c>
      <c r="H115" s="11"/>
      <c r="I115" s="9"/>
      <c r="J115" s="326" t="s">
        <v>387</v>
      </c>
    </row>
    <row r="116" spans="1:13" x14ac:dyDescent="0.5">
      <c r="A116" s="10"/>
      <c r="B116" s="14"/>
      <c r="C116" s="9"/>
      <c r="D116" s="10" t="s">
        <v>17</v>
      </c>
      <c r="E116" s="48"/>
      <c r="F116" s="9"/>
      <c r="G116" s="48">
        <v>220</v>
      </c>
      <c r="H116" s="11"/>
      <c r="I116" s="9"/>
      <c r="J116" s="326" t="s">
        <v>388</v>
      </c>
    </row>
    <row r="117" spans="1:13" x14ac:dyDescent="0.5">
      <c r="A117" s="10"/>
      <c r="B117" s="9"/>
      <c r="C117" s="9"/>
      <c r="D117" s="10"/>
      <c r="E117" s="48"/>
      <c r="F117" s="9"/>
      <c r="G117" s="9"/>
      <c r="H117" s="11"/>
      <c r="I117" s="9"/>
      <c r="J117" s="14"/>
    </row>
    <row r="118" spans="1:13" x14ac:dyDescent="0.5">
      <c r="A118" s="10"/>
      <c r="B118" s="9"/>
      <c r="C118" s="9"/>
      <c r="D118" s="10"/>
      <c r="E118" s="48"/>
      <c r="F118" s="9"/>
      <c r="G118" s="13"/>
      <c r="H118" s="13"/>
      <c r="I118" s="9"/>
      <c r="J118" s="14"/>
    </row>
    <row r="119" spans="1:13" x14ac:dyDescent="0.5">
      <c r="A119" s="10"/>
      <c r="B119" s="9"/>
      <c r="C119" s="9"/>
      <c r="D119" s="10"/>
      <c r="E119" s="48"/>
      <c r="F119" s="9"/>
      <c r="G119" s="9"/>
      <c r="H119" s="11"/>
      <c r="I119" s="9"/>
      <c r="J119" s="14"/>
    </row>
    <row r="120" spans="1:13" x14ac:dyDescent="0.5">
      <c r="A120" s="10"/>
      <c r="B120" s="12"/>
      <c r="C120" s="9"/>
      <c r="D120" s="10"/>
      <c r="E120" s="48"/>
      <c r="F120" s="9"/>
      <c r="G120" s="10"/>
      <c r="H120" s="10"/>
      <c r="I120" s="9"/>
      <c r="J120" s="14"/>
    </row>
    <row r="121" spans="1:13" x14ac:dyDescent="0.5">
      <c r="A121" s="10"/>
      <c r="B121" s="9"/>
      <c r="C121" s="9"/>
      <c r="D121" s="10"/>
      <c r="E121" s="48"/>
      <c r="F121" s="13"/>
      <c r="G121" s="9"/>
      <c r="H121" s="11"/>
      <c r="I121" s="9"/>
      <c r="J121" s="14"/>
    </row>
    <row r="122" spans="1:13" x14ac:dyDescent="0.5">
      <c r="A122" s="10"/>
      <c r="B122" s="9"/>
      <c r="C122" s="9"/>
      <c r="D122" s="10"/>
      <c r="E122" s="48"/>
      <c r="F122" s="9"/>
      <c r="G122" s="9"/>
      <c r="H122" s="11"/>
      <c r="I122" s="9"/>
      <c r="J122" s="14"/>
    </row>
    <row r="123" spans="1:13" x14ac:dyDescent="0.5">
      <c r="A123" s="10"/>
      <c r="B123" s="9"/>
      <c r="C123" s="9"/>
      <c r="D123" s="10"/>
      <c r="E123" s="48"/>
      <c r="F123" s="48"/>
      <c r="G123" s="9"/>
      <c r="H123" s="11"/>
      <c r="I123" s="9"/>
      <c r="J123" s="14"/>
    </row>
    <row r="124" spans="1:13" x14ac:dyDescent="0.5">
      <c r="A124" s="10"/>
      <c r="B124" s="9"/>
      <c r="C124" s="9"/>
      <c r="D124" s="10"/>
      <c r="E124" s="48"/>
      <c r="F124" s="13"/>
      <c r="G124" s="9"/>
      <c r="H124" s="11"/>
      <c r="I124" s="9"/>
      <c r="J124" s="14"/>
      <c r="L124" s="6"/>
      <c r="M124" s="6"/>
    </row>
    <row r="125" spans="1:13" x14ac:dyDescent="0.5">
      <c r="A125" s="10"/>
      <c r="B125" s="9"/>
      <c r="C125" s="9"/>
      <c r="D125" s="10"/>
      <c r="E125" s="48"/>
      <c r="F125" s="9"/>
      <c r="G125" s="9"/>
      <c r="H125" s="11"/>
      <c r="I125" s="9"/>
      <c r="J125" s="14"/>
    </row>
    <row r="126" spans="1:13" x14ac:dyDescent="0.5">
      <c r="A126" s="10"/>
      <c r="B126" s="12"/>
      <c r="C126" s="9"/>
      <c r="D126" s="10"/>
      <c r="E126" s="48"/>
      <c r="F126" s="9"/>
      <c r="G126" s="10"/>
      <c r="H126" s="10"/>
      <c r="I126" s="9"/>
      <c r="J126" s="14"/>
    </row>
    <row r="127" spans="1:13" x14ac:dyDescent="0.5">
      <c r="A127" s="10"/>
      <c r="B127" s="9"/>
      <c r="C127" s="9"/>
      <c r="D127" s="10"/>
      <c r="E127" s="48"/>
      <c r="F127" s="9"/>
      <c r="G127" s="9"/>
      <c r="H127" s="11"/>
      <c r="I127" s="9"/>
      <c r="J127" s="14"/>
    </row>
    <row r="128" spans="1:13" x14ac:dyDescent="0.5">
      <c r="A128" s="10"/>
      <c r="B128" s="9"/>
      <c r="C128" s="9"/>
      <c r="D128" s="10"/>
      <c r="E128" s="48"/>
      <c r="F128" s="9"/>
      <c r="G128" s="9"/>
      <c r="H128" s="11"/>
      <c r="I128" s="9"/>
      <c r="J128" s="14"/>
    </row>
    <row r="129" spans="1:12" x14ac:dyDescent="0.5">
      <c r="A129" s="10"/>
      <c r="B129" s="14"/>
      <c r="C129" s="9"/>
      <c r="D129" s="10"/>
      <c r="E129" s="48"/>
      <c r="F129" s="9"/>
      <c r="G129" s="9"/>
      <c r="H129" s="11"/>
      <c r="I129" s="9"/>
      <c r="J129" s="14"/>
    </row>
    <row r="130" spans="1:12" s="4" customFormat="1" x14ac:dyDescent="0.45">
      <c r="A130" s="15"/>
      <c r="B130" s="16"/>
      <c r="C130" s="16"/>
      <c r="D130" s="15"/>
      <c r="E130" s="103"/>
      <c r="F130" s="16"/>
      <c r="G130" s="16"/>
      <c r="H130" s="17"/>
      <c r="I130" s="16"/>
      <c r="J130" s="16"/>
    </row>
    <row r="131" spans="1:12" x14ac:dyDescent="0.5">
      <c r="A131" s="10"/>
      <c r="B131" s="9"/>
      <c r="C131" s="9"/>
      <c r="D131" s="15"/>
      <c r="E131" s="103"/>
      <c r="F131" s="16"/>
      <c r="G131" s="16"/>
      <c r="H131" s="17"/>
      <c r="I131" s="16"/>
      <c r="J131" s="14"/>
    </row>
    <row r="132" spans="1:12" x14ac:dyDescent="0.5">
      <c r="A132" s="10"/>
      <c r="B132" s="9"/>
      <c r="C132" s="9"/>
      <c r="D132" s="10"/>
      <c r="E132" s="48"/>
      <c r="F132" s="9"/>
      <c r="G132" s="13"/>
      <c r="H132" s="13"/>
      <c r="I132" s="16"/>
      <c r="J132" s="14"/>
    </row>
    <row r="133" spans="1:12" x14ac:dyDescent="0.5">
      <c r="A133" s="10"/>
      <c r="B133" s="12"/>
      <c r="C133" s="9"/>
      <c r="D133" s="10"/>
      <c r="E133" s="48"/>
      <c r="F133" s="9"/>
      <c r="G133" s="10"/>
      <c r="H133" s="10"/>
      <c r="I133" s="9"/>
      <c r="J133" s="14"/>
    </row>
    <row r="134" spans="1:12" x14ac:dyDescent="0.5">
      <c r="A134" s="10"/>
      <c r="B134" s="9"/>
      <c r="C134" s="9"/>
      <c r="D134" s="10"/>
      <c r="E134" s="48"/>
      <c r="F134" s="13"/>
      <c r="G134" s="9"/>
      <c r="H134" s="17"/>
      <c r="I134" s="16"/>
      <c r="J134" s="14"/>
    </row>
    <row r="135" spans="1:12" x14ac:dyDescent="0.5">
      <c r="A135" s="10"/>
      <c r="B135" s="9"/>
      <c r="C135" s="9"/>
      <c r="D135" s="15"/>
      <c r="E135" s="103"/>
      <c r="F135" s="16"/>
      <c r="G135" s="16"/>
      <c r="H135" s="17"/>
      <c r="I135" s="16"/>
      <c r="J135" s="14"/>
    </row>
    <row r="136" spans="1:12" x14ac:dyDescent="0.5">
      <c r="A136" s="10"/>
      <c r="B136" s="9"/>
      <c r="C136" s="9"/>
      <c r="D136" s="10"/>
      <c r="E136" s="48"/>
      <c r="F136" s="13"/>
      <c r="G136" s="16"/>
      <c r="H136" s="17"/>
      <c r="I136" s="16"/>
      <c r="J136" s="14"/>
    </row>
    <row r="137" spans="1:12" s="39" customFormat="1" x14ac:dyDescent="0.5">
      <c r="A137" s="49"/>
      <c r="B137" s="50"/>
      <c r="C137" s="17"/>
      <c r="D137" s="15"/>
      <c r="E137" s="138"/>
      <c r="F137" s="138"/>
      <c r="G137" s="138"/>
      <c r="H137" s="138"/>
      <c r="I137" s="138"/>
      <c r="J137" s="15"/>
    </row>
    <row r="138" spans="1:12" s="2" customFormat="1" x14ac:dyDescent="0.45">
      <c r="A138" s="18"/>
      <c r="B138" s="19"/>
      <c r="C138" s="20"/>
      <c r="D138" s="21"/>
      <c r="E138" s="104"/>
      <c r="F138" s="19"/>
      <c r="G138" s="19"/>
      <c r="H138" s="22"/>
      <c r="I138" s="19"/>
      <c r="J138" s="19"/>
    </row>
    <row r="139" spans="1:12" x14ac:dyDescent="0.5">
      <c r="A139" s="10"/>
      <c r="B139" s="9"/>
      <c r="C139" s="9"/>
      <c r="D139" s="10"/>
      <c r="E139" s="48"/>
      <c r="F139" s="9"/>
      <c r="G139" s="23"/>
      <c r="H139" s="23"/>
      <c r="I139" s="16"/>
      <c r="J139" s="14"/>
      <c r="K139" s="6"/>
    </row>
    <row r="140" spans="1:12" x14ac:dyDescent="0.5">
      <c r="A140" s="10"/>
      <c r="B140" s="12"/>
      <c r="C140" s="9"/>
      <c r="D140" s="10"/>
      <c r="E140" s="48"/>
      <c r="F140" s="9"/>
      <c r="G140" s="9"/>
      <c r="H140" s="11"/>
      <c r="I140" s="9"/>
      <c r="J140" s="14"/>
      <c r="K140" s="6"/>
      <c r="L140" s="6"/>
    </row>
    <row r="141" spans="1:12" x14ac:dyDescent="0.5">
      <c r="A141" s="10"/>
      <c r="B141" s="9"/>
      <c r="C141" s="9"/>
      <c r="D141" s="10"/>
      <c r="E141" s="103"/>
      <c r="F141" s="16"/>
      <c r="G141" s="16"/>
      <c r="H141" s="17"/>
      <c r="I141" s="16"/>
      <c r="J141" s="14"/>
    </row>
    <row r="142" spans="1:12" x14ac:dyDescent="0.5">
      <c r="A142" s="10"/>
      <c r="B142" s="9"/>
      <c r="C142" s="9"/>
      <c r="D142" s="10"/>
      <c r="E142" s="48"/>
      <c r="F142" s="13"/>
      <c r="G142" s="9"/>
      <c r="H142" s="17"/>
      <c r="I142" s="16"/>
      <c r="J142" s="14"/>
    </row>
    <row r="143" spans="1:12" x14ac:dyDescent="0.5">
      <c r="A143" s="10"/>
      <c r="B143" s="9"/>
      <c r="C143" s="9"/>
      <c r="D143" s="10"/>
      <c r="E143" s="103"/>
      <c r="F143" s="16"/>
      <c r="G143" s="16"/>
      <c r="H143" s="17"/>
      <c r="I143" s="16"/>
      <c r="J143" s="14"/>
    </row>
    <row r="144" spans="1:12" x14ac:dyDescent="0.5">
      <c r="A144" s="10"/>
      <c r="B144" s="9"/>
      <c r="C144" s="9"/>
      <c r="D144" s="10"/>
      <c r="E144" s="103"/>
      <c r="F144" s="16"/>
      <c r="G144" s="16"/>
      <c r="H144" s="17"/>
      <c r="I144" s="16"/>
      <c r="J144" s="14"/>
    </row>
    <row r="145" spans="1:10" x14ac:dyDescent="0.5">
      <c r="A145" s="10"/>
      <c r="B145" s="9"/>
      <c r="C145" s="9"/>
      <c r="D145" s="10"/>
      <c r="E145" s="103"/>
      <c r="F145" s="16"/>
      <c r="G145" s="16"/>
      <c r="H145" s="17"/>
      <c r="I145" s="16"/>
      <c r="J145" s="14"/>
    </row>
    <row r="146" spans="1:10" x14ac:dyDescent="0.5">
      <c r="A146" s="10"/>
      <c r="B146" s="9"/>
      <c r="C146" s="9"/>
      <c r="D146" s="10"/>
      <c r="E146" s="48"/>
      <c r="F146" s="9"/>
      <c r="G146" s="13"/>
      <c r="H146" s="13"/>
      <c r="I146" s="16"/>
      <c r="J146" s="14"/>
    </row>
    <row r="147" spans="1:10" x14ac:dyDescent="0.5">
      <c r="A147" s="10"/>
      <c r="B147" s="12"/>
      <c r="C147" s="9"/>
      <c r="D147" s="10"/>
      <c r="E147" s="48"/>
      <c r="F147" s="9"/>
      <c r="G147" s="9"/>
      <c r="H147" s="11"/>
      <c r="I147" s="9"/>
      <c r="J147" s="14"/>
    </row>
    <row r="148" spans="1:10" x14ac:dyDescent="0.5">
      <c r="A148" s="10"/>
      <c r="B148" s="9"/>
      <c r="C148" s="9"/>
      <c r="D148" s="10"/>
      <c r="E148" s="48"/>
      <c r="F148" s="13"/>
      <c r="G148" s="9"/>
      <c r="H148" s="11"/>
      <c r="I148" s="16"/>
      <c r="J148" s="14"/>
    </row>
    <row r="149" spans="1:10" x14ac:dyDescent="0.5">
      <c r="A149" s="10"/>
      <c r="B149" s="9"/>
      <c r="C149" s="11"/>
      <c r="D149" s="10"/>
      <c r="E149" s="48"/>
      <c r="F149" s="13"/>
      <c r="G149" s="9"/>
      <c r="H149" s="11"/>
      <c r="I149" s="16"/>
      <c r="J149" s="14"/>
    </row>
    <row r="150" spans="1:10" x14ac:dyDescent="0.5">
      <c r="A150" s="10"/>
      <c r="B150" s="9"/>
      <c r="C150" s="11"/>
      <c r="D150" s="10"/>
      <c r="E150" s="48"/>
      <c r="F150" s="9"/>
      <c r="G150" s="13"/>
      <c r="H150" s="13"/>
      <c r="I150" s="16"/>
      <c r="J150" s="14"/>
    </row>
    <row r="151" spans="1:10" x14ac:dyDescent="0.5">
      <c r="A151" s="10"/>
      <c r="B151" s="9"/>
      <c r="C151" s="9"/>
      <c r="D151" s="10"/>
      <c r="E151" s="103"/>
      <c r="F151" s="16"/>
      <c r="G151" s="16"/>
      <c r="H151" s="17"/>
      <c r="I151" s="16"/>
      <c r="J151" s="14"/>
    </row>
    <row r="152" spans="1:10" x14ac:dyDescent="0.5">
      <c r="A152" s="10"/>
      <c r="B152" s="9"/>
      <c r="C152" s="9"/>
      <c r="D152" s="10"/>
      <c r="E152" s="103"/>
      <c r="F152" s="16"/>
      <c r="G152" s="16"/>
      <c r="H152" s="17"/>
      <c r="I152" s="16"/>
      <c r="J152" s="14"/>
    </row>
    <row r="153" spans="1:10" x14ac:dyDescent="0.5">
      <c r="A153" s="10"/>
      <c r="B153" s="9"/>
      <c r="C153" s="9"/>
      <c r="D153" s="10"/>
      <c r="E153" s="103"/>
      <c r="F153" s="16"/>
      <c r="G153" s="16"/>
      <c r="H153" s="17"/>
      <c r="I153" s="16"/>
      <c r="J153" s="14"/>
    </row>
    <row r="154" spans="1:10" x14ac:dyDescent="0.5">
      <c r="A154" s="10"/>
      <c r="B154" s="9"/>
      <c r="C154" s="9"/>
      <c r="D154" s="10"/>
      <c r="E154" s="103"/>
      <c r="F154" s="16"/>
      <c r="G154" s="16"/>
      <c r="H154" s="17"/>
      <c r="I154" s="16"/>
      <c r="J154" s="14"/>
    </row>
    <row r="155" spans="1:10" x14ac:dyDescent="0.5">
      <c r="A155" s="10"/>
      <c r="B155" s="9"/>
      <c r="C155" s="9"/>
      <c r="D155" s="10"/>
      <c r="E155" s="103"/>
      <c r="F155" s="16"/>
      <c r="G155" s="16"/>
      <c r="H155" s="17"/>
      <c r="I155" s="16"/>
      <c r="J155" s="14"/>
    </row>
    <row r="156" spans="1:10" x14ac:dyDescent="0.5">
      <c r="A156" s="10"/>
      <c r="B156" s="9"/>
      <c r="C156" s="9"/>
      <c r="D156" s="10"/>
      <c r="E156" s="103"/>
      <c r="F156" s="16"/>
      <c r="G156" s="16"/>
      <c r="H156" s="17"/>
      <c r="I156" s="16"/>
      <c r="J156" s="14"/>
    </row>
    <row r="157" spans="1:10" x14ac:dyDescent="0.5">
      <c r="A157" s="10"/>
      <c r="B157" s="9"/>
      <c r="C157" s="9"/>
      <c r="D157" s="10"/>
      <c r="E157" s="48"/>
      <c r="F157" s="13"/>
      <c r="G157" s="9"/>
      <c r="H157" s="17"/>
      <c r="I157" s="16"/>
      <c r="J157" s="14"/>
    </row>
    <row r="158" spans="1:10" x14ac:dyDescent="0.5">
      <c r="A158" s="10"/>
      <c r="B158" s="9"/>
      <c r="C158" s="9"/>
      <c r="D158" s="10"/>
      <c r="E158" s="103"/>
      <c r="F158" s="16"/>
      <c r="G158" s="16"/>
      <c r="H158" s="17"/>
      <c r="I158" s="16"/>
      <c r="J158" s="14"/>
    </row>
    <row r="159" spans="1:10" x14ac:dyDescent="0.5">
      <c r="A159" s="10"/>
      <c r="B159" s="9"/>
      <c r="C159" s="9"/>
      <c r="D159" s="10"/>
      <c r="E159" s="103"/>
      <c r="F159" s="16"/>
      <c r="G159" s="16"/>
      <c r="H159" s="17"/>
      <c r="I159" s="16"/>
      <c r="J159" s="14"/>
    </row>
    <row r="160" spans="1:10" x14ac:dyDescent="0.5">
      <c r="A160" s="10"/>
      <c r="B160" s="9"/>
      <c r="C160" s="9"/>
      <c r="D160" s="10"/>
      <c r="E160" s="103"/>
      <c r="F160" s="16"/>
      <c r="G160" s="16"/>
      <c r="H160" s="17"/>
      <c r="I160" s="16"/>
      <c r="J160" s="14"/>
    </row>
    <row r="161" spans="1:12" x14ac:dyDescent="0.5">
      <c r="A161" s="10"/>
      <c r="B161" s="12"/>
      <c r="C161" s="9"/>
      <c r="D161" s="10"/>
      <c r="E161" s="103"/>
      <c r="F161" s="16"/>
      <c r="G161" s="16"/>
      <c r="H161" s="17"/>
      <c r="I161" s="16"/>
      <c r="J161" s="14"/>
    </row>
    <row r="162" spans="1:12" x14ac:dyDescent="0.5">
      <c r="A162" s="10"/>
      <c r="B162" s="9"/>
      <c r="C162" s="9"/>
      <c r="D162" s="10"/>
      <c r="E162" s="48"/>
      <c r="F162" s="13"/>
      <c r="G162" s="9"/>
      <c r="H162" s="11"/>
      <c r="I162" s="16"/>
      <c r="J162" s="14"/>
    </row>
    <row r="163" spans="1:12" x14ac:dyDescent="0.5">
      <c r="A163" s="10"/>
      <c r="B163" s="9"/>
      <c r="C163" s="9"/>
      <c r="D163" s="10"/>
      <c r="E163" s="48"/>
      <c r="F163" s="13"/>
      <c r="G163" s="9"/>
      <c r="H163" s="11"/>
      <c r="I163" s="16"/>
      <c r="J163" s="14"/>
    </row>
    <row r="164" spans="1:12" x14ac:dyDescent="0.5">
      <c r="A164" s="10"/>
      <c r="B164" s="9"/>
      <c r="C164" s="9"/>
      <c r="D164" s="10"/>
      <c r="E164" s="48"/>
      <c r="F164" s="9"/>
      <c r="G164" s="13"/>
      <c r="H164" s="13"/>
      <c r="I164" s="16"/>
      <c r="J164" s="14"/>
    </row>
    <row r="165" spans="1:12" x14ac:dyDescent="0.5">
      <c r="A165" s="10"/>
      <c r="B165" s="9"/>
      <c r="C165" s="9"/>
      <c r="D165" s="10"/>
      <c r="E165" s="103"/>
      <c r="F165" s="16"/>
      <c r="G165" s="16"/>
      <c r="H165" s="17"/>
      <c r="I165" s="16"/>
      <c r="J165" s="14"/>
    </row>
    <row r="166" spans="1:12" x14ac:dyDescent="0.5">
      <c r="A166" s="10"/>
      <c r="B166" s="9"/>
      <c r="C166" s="9"/>
      <c r="D166" s="10"/>
      <c r="E166" s="103"/>
      <c r="F166" s="16"/>
      <c r="G166" s="16"/>
      <c r="H166" s="17"/>
      <c r="I166" s="16"/>
      <c r="J166" s="14"/>
    </row>
    <row r="167" spans="1:12" x14ac:dyDescent="0.5">
      <c r="A167" s="10"/>
      <c r="B167" s="9"/>
      <c r="C167" s="9"/>
      <c r="D167" s="10"/>
      <c r="E167" s="103"/>
      <c r="F167" s="16"/>
      <c r="G167" s="16"/>
      <c r="H167" s="17"/>
      <c r="I167" s="16"/>
      <c r="J167" s="14"/>
      <c r="L167" s="6"/>
    </row>
    <row r="168" spans="1:12" x14ac:dyDescent="0.5">
      <c r="A168" s="10"/>
      <c r="B168" s="12"/>
      <c r="C168" s="9"/>
      <c r="D168" s="10"/>
      <c r="E168" s="103"/>
      <c r="F168" s="16"/>
      <c r="G168" s="16"/>
      <c r="H168" s="17"/>
      <c r="I168" s="16"/>
      <c r="J168" s="14"/>
    </row>
    <row r="169" spans="1:12" x14ac:dyDescent="0.5">
      <c r="A169" s="10"/>
      <c r="B169" s="9"/>
      <c r="C169" s="9"/>
      <c r="D169" s="15"/>
      <c r="E169" s="103"/>
      <c r="F169" s="16"/>
      <c r="G169" s="16"/>
      <c r="H169" s="17"/>
      <c r="I169" s="16"/>
      <c r="J169" s="14"/>
    </row>
    <row r="170" spans="1:12" x14ac:dyDescent="0.5">
      <c r="A170" s="10"/>
      <c r="B170" s="9"/>
      <c r="C170" s="9"/>
      <c r="D170" s="15"/>
      <c r="E170" s="103"/>
      <c r="F170" s="16"/>
      <c r="G170" s="16"/>
      <c r="H170" s="17"/>
      <c r="I170" s="16"/>
      <c r="J170" s="14"/>
    </row>
    <row r="171" spans="1:12" x14ac:dyDescent="0.5">
      <c r="A171" s="10"/>
      <c r="B171" s="9"/>
      <c r="C171" s="9"/>
      <c r="D171" s="15"/>
      <c r="E171" s="103"/>
      <c r="F171" s="16"/>
      <c r="G171" s="16"/>
      <c r="H171" s="17"/>
      <c r="I171" s="16"/>
      <c r="J171" s="14"/>
      <c r="L171" s="6"/>
    </row>
    <row r="172" spans="1:12" x14ac:dyDescent="0.5">
      <c r="A172" s="10"/>
      <c r="B172" s="12"/>
      <c r="C172" s="9"/>
      <c r="D172" s="10"/>
      <c r="E172" s="103"/>
      <c r="F172" s="16"/>
      <c r="G172" s="16"/>
      <c r="H172" s="17"/>
      <c r="I172" s="16"/>
      <c r="J172" s="14"/>
    </row>
    <row r="173" spans="1:12" x14ac:dyDescent="0.5">
      <c r="A173" s="10"/>
      <c r="B173" s="9"/>
      <c r="C173" s="9"/>
      <c r="D173" s="15"/>
      <c r="E173" s="103"/>
      <c r="F173" s="16"/>
      <c r="G173" s="13"/>
      <c r="H173" s="13"/>
      <c r="I173" s="16"/>
      <c r="J173" s="14"/>
    </row>
    <row r="174" spans="1:12" x14ac:dyDescent="0.5">
      <c r="A174" s="10"/>
      <c r="B174" s="24"/>
      <c r="C174" s="9"/>
      <c r="D174" s="10"/>
      <c r="E174" s="103"/>
      <c r="F174" s="25"/>
      <c r="G174" s="16"/>
      <c r="H174" s="25"/>
      <c r="I174" s="25"/>
      <c r="J174" s="14"/>
      <c r="K174" s="6"/>
    </row>
    <row r="175" spans="1:12" s="2" customFormat="1" x14ac:dyDescent="0.5">
      <c r="A175" s="10"/>
      <c r="B175" s="26"/>
      <c r="C175" s="9"/>
      <c r="D175" s="10"/>
      <c r="E175" s="48"/>
      <c r="F175" s="9"/>
      <c r="G175" s="9"/>
      <c r="H175" s="11"/>
      <c r="I175" s="27"/>
      <c r="J175" s="21"/>
    </row>
    <row r="176" spans="1:12" x14ac:dyDescent="0.5">
      <c r="A176" s="10"/>
      <c r="B176" s="28"/>
      <c r="C176" s="16"/>
      <c r="D176" s="15"/>
      <c r="E176" s="29"/>
      <c r="F176" s="30"/>
      <c r="G176" s="31"/>
      <c r="H176" s="30"/>
      <c r="I176" s="30"/>
      <c r="J176" s="14"/>
    </row>
    <row r="177" spans="1:10" x14ac:dyDescent="0.5">
      <c r="A177" s="10"/>
      <c r="B177" s="28"/>
      <c r="C177" s="16"/>
      <c r="D177" s="15"/>
      <c r="E177" s="29"/>
      <c r="F177" s="30"/>
      <c r="G177" s="31"/>
      <c r="H177" s="30"/>
      <c r="I177" s="30"/>
      <c r="J177" s="14"/>
    </row>
    <row r="178" spans="1:10" x14ac:dyDescent="0.5">
      <c r="A178" s="10"/>
      <c r="B178" s="28"/>
      <c r="C178" s="16"/>
      <c r="D178" s="15"/>
      <c r="E178" s="29"/>
      <c r="F178" s="30"/>
      <c r="G178" s="31"/>
      <c r="H178" s="30"/>
      <c r="I178" s="30"/>
      <c r="J178" s="14"/>
    </row>
    <row r="179" spans="1:10" x14ac:dyDescent="0.5">
      <c r="A179" s="10"/>
      <c r="B179" s="28"/>
      <c r="C179" s="16"/>
      <c r="D179" s="15"/>
      <c r="E179" s="29"/>
      <c r="F179" s="30"/>
      <c r="G179" s="31"/>
      <c r="H179" s="30"/>
      <c r="I179" s="30"/>
      <c r="J179" s="14"/>
    </row>
    <row r="180" spans="1:10" x14ac:dyDescent="0.5">
      <c r="A180" s="10"/>
      <c r="B180" s="28"/>
      <c r="C180" s="16"/>
      <c r="D180" s="15"/>
      <c r="E180" s="29"/>
      <c r="F180" s="30"/>
      <c r="G180" s="31"/>
      <c r="H180" s="30"/>
      <c r="I180" s="30"/>
      <c r="J180" s="14"/>
    </row>
    <row r="181" spans="1:10" x14ac:dyDescent="0.5">
      <c r="A181" s="10"/>
      <c r="B181" s="28"/>
      <c r="C181" s="16"/>
      <c r="D181" s="15"/>
      <c r="E181" s="29"/>
      <c r="F181" s="30"/>
      <c r="G181" s="31"/>
      <c r="H181" s="30"/>
      <c r="I181" s="30"/>
      <c r="J181" s="14"/>
    </row>
    <row r="182" spans="1:10" x14ac:dyDescent="0.5">
      <c r="A182" s="10"/>
      <c r="B182" s="28"/>
      <c r="C182" s="16"/>
      <c r="D182" s="15"/>
      <c r="E182" s="29"/>
      <c r="F182" s="30"/>
      <c r="G182" s="32"/>
      <c r="H182" s="32"/>
      <c r="I182" s="30"/>
      <c r="J182" s="14"/>
    </row>
    <row r="183" spans="1:10" x14ac:dyDescent="0.5">
      <c r="A183" s="10"/>
      <c r="B183" s="28"/>
      <c r="C183" s="16"/>
      <c r="D183" s="15"/>
      <c r="E183" s="29"/>
      <c r="F183" s="30"/>
      <c r="G183" s="31"/>
      <c r="H183" s="30"/>
      <c r="I183" s="30"/>
      <c r="J183" s="14"/>
    </row>
    <row r="184" spans="1:10" x14ac:dyDescent="0.5">
      <c r="A184" s="10"/>
      <c r="B184" s="28"/>
      <c r="C184" s="16"/>
      <c r="D184" s="15"/>
      <c r="E184" s="29"/>
      <c r="F184" s="30"/>
      <c r="G184" s="31"/>
      <c r="H184" s="30"/>
      <c r="I184" s="30"/>
      <c r="J184" s="14"/>
    </row>
    <row r="185" spans="1:10" x14ac:dyDescent="0.5">
      <c r="A185" s="10"/>
      <c r="B185" s="28"/>
      <c r="C185" s="16"/>
      <c r="D185" s="15"/>
      <c r="E185" s="29"/>
      <c r="F185" s="30"/>
      <c r="G185" s="31"/>
      <c r="H185" s="30"/>
      <c r="I185" s="30"/>
      <c r="J185" s="14"/>
    </row>
    <row r="186" spans="1:10" x14ac:dyDescent="0.5">
      <c r="A186" s="10"/>
      <c r="B186" s="28"/>
      <c r="C186" s="16"/>
      <c r="D186" s="15"/>
      <c r="E186" s="29"/>
      <c r="F186" s="30"/>
      <c r="G186" s="31"/>
      <c r="H186" s="30"/>
      <c r="I186" s="30"/>
      <c r="J186" s="14"/>
    </row>
    <row r="187" spans="1:10" x14ac:dyDescent="0.5">
      <c r="A187" s="10"/>
      <c r="B187" s="28"/>
      <c r="C187" s="16"/>
      <c r="D187" s="15"/>
      <c r="E187" s="29"/>
      <c r="F187" s="30"/>
      <c r="G187" s="31"/>
      <c r="H187" s="30"/>
      <c r="I187" s="30"/>
      <c r="J187" s="14"/>
    </row>
    <row r="188" spans="1:10" x14ac:dyDescent="0.5">
      <c r="A188" s="10"/>
      <c r="B188" s="28"/>
      <c r="C188" s="16"/>
      <c r="D188" s="15"/>
      <c r="E188" s="29"/>
      <c r="F188" s="30"/>
      <c r="G188" s="31"/>
      <c r="H188" s="30"/>
      <c r="I188" s="30"/>
      <c r="J188" s="14"/>
    </row>
    <row r="189" spans="1:10" x14ac:dyDescent="0.5">
      <c r="A189" s="10"/>
      <c r="B189" s="28"/>
      <c r="C189" s="16"/>
      <c r="D189" s="15"/>
      <c r="E189" s="29"/>
      <c r="F189" s="30"/>
      <c r="G189" s="31"/>
      <c r="H189" s="30"/>
      <c r="I189" s="30"/>
      <c r="J189" s="14"/>
    </row>
    <row r="190" spans="1:10" x14ac:dyDescent="0.5">
      <c r="A190" s="10"/>
      <c r="B190" s="28"/>
      <c r="C190" s="16"/>
      <c r="D190" s="15"/>
      <c r="E190" s="29"/>
      <c r="F190" s="30"/>
      <c r="G190" s="31"/>
      <c r="H190" s="30"/>
      <c r="I190" s="30"/>
      <c r="J190" s="14"/>
    </row>
    <row r="191" spans="1:10" x14ac:dyDescent="0.5">
      <c r="A191" s="10"/>
      <c r="B191" s="28"/>
      <c r="C191" s="16"/>
      <c r="D191" s="15"/>
      <c r="E191" s="29"/>
      <c r="F191" s="30"/>
      <c r="G191" s="31"/>
      <c r="H191" s="30"/>
      <c r="I191" s="30"/>
      <c r="J191" s="14"/>
    </row>
    <row r="192" spans="1:10" x14ac:dyDescent="0.5">
      <c r="A192" s="10"/>
      <c r="B192" s="28"/>
      <c r="C192" s="16"/>
      <c r="D192" s="15"/>
      <c r="E192" s="29"/>
      <c r="F192" s="30"/>
      <c r="G192" s="31"/>
      <c r="H192" s="30"/>
      <c r="I192" s="30"/>
      <c r="J192" s="14"/>
    </row>
    <row r="193" spans="1:10" x14ac:dyDescent="0.5">
      <c r="A193" s="10"/>
      <c r="B193" s="28"/>
      <c r="C193" s="16"/>
      <c r="D193" s="15"/>
      <c r="E193" s="29"/>
      <c r="F193" s="30"/>
      <c r="G193" s="31"/>
      <c r="H193" s="30"/>
      <c r="I193" s="30"/>
      <c r="J193" s="14"/>
    </row>
    <row r="194" spans="1:10" x14ac:dyDescent="0.5">
      <c r="A194" s="10"/>
      <c r="B194" s="28"/>
      <c r="C194" s="16"/>
      <c r="D194" s="15"/>
      <c r="E194" s="29"/>
      <c r="F194" s="30"/>
      <c r="G194" s="31"/>
      <c r="H194" s="30"/>
      <c r="I194" s="30"/>
      <c r="J194" s="14"/>
    </row>
    <row r="195" spans="1:10" x14ac:dyDescent="0.5">
      <c r="A195" s="10"/>
      <c r="B195" s="28"/>
      <c r="C195" s="16"/>
      <c r="D195" s="15"/>
      <c r="E195" s="29"/>
      <c r="F195" s="30"/>
      <c r="G195" s="31"/>
      <c r="H195" s="30"/>
      <c r="I195" s="30"/>
      <c r="J195" s="14"/>
    </row>
    <row r="196" spans="1:10" s="39" customFormat="1" x14ac:dyDescent="0.5">
      <c r="A196" s="52"/>
      <c r="B196" s="53"/>
      <c r="C196" s="11"/>
      <c r="D196" s="10"/>
      <c r="E196" s="48"/>
      <c r="F196" s="54"/>
      <c r="G196" s="54"/>
      <c r="H196" s="54"/>
      <c r="I196" s="54"/>
      <c r="J196" s="327"/>
    </row>
    <row r="197" spans="1:10" x14ac:dyDescent="0.5">
      <c r="A197" s="10"/>
      <c r="B197" s="28"/>
      <c r="C197" s="16"/>
      <c r="D197" s="15"/>
      <c r="E197" s="29"/>
      <c r="F197" s="30"/>
      <c r="G197" s="31"/>
      <c r="H197" s="30"/>
      <c r="I197" s="30"/>
      <c r="J197" s="14"/>
    </row>
    <row r="198" spans="1:10" s="39" customFormat="1" x14ac:dyDescent="0.5">
      <c r="A198" s="52"/>
      <c r="B198" s="53"/>
      <c r="C198" s="11"/>
      <c r="D198" s="10"/>
      <c r="E198" s="48"/>
      <c r="F198" s="54"/>
      <c r="G198" s="54"/>
      <c r="H198" s="54"/>
      <c r="I198" s="54"/>
      <c r="J198" s="327"/>
    </row>
    <row r="199" spans="1:10" x14ac:dyDescent="0.5">
      <c r="A199" s="10"/>
      <c r="B199" s="28"/>
      <c r="C199" s="16"/>
      <c r="D199" s="15"/>
      <c r="E199" s="29"/>
      <c r="F199" s="30"/>
      <c r="G199" s="31"/>
      <c r="H199" s="30"/>
      <c r="I199" s="30"/>
      <c r="J199" s="14"/>
    </row>
    <row r="200" spans="1:10" s="39" customFormat="1" x14ac:dyDescent="0.5">
      <c r="A200" s="52"/>
      <c r="B200" s="53"/>
      <c r="C200" s="11"/>
      <c r="D200" s="10"/>
      <c r="E200" s="48"/>
      <c r="F200" s="54"/>
      <c r="G200" s="54"/>
      <c r="H200" s="54"/>
      <c r="I200" s="54"/>
      <c r="J200" s="327"/>
    </row>
    <row r="201" spans="1:10" x14ac:dyDescent="0.5">
      <c r="A201" s="10"/>
      <c r="B201" s="28"/>
      <c r="C201" s="16"/>
      <c r="D201" s="15"/>
      <c r="E201" s="29"/>
      <c r="F201" s="30"/>
      <c r="G201" s="31"/>
      <c r="H201" s="30"/>
      <c r="I201" s="30"/>
      <c r="J201" s="14"/>
    </row>
    <row r="202" spans="1:10" s="39" customFormat="1" x14ac:dyDescent="0.5">
      <c r="A202" s="52"/>
      <c r="B202" s="55"/>
      <c r="C202" s="11"/>
      <c r="D202" s="10"/>
      <c r="E202" s="48"/>
      <c r="F202" s="54"/>
      <c r="G202" s="54"/>
      <c r="H202" s="54"/>
      <c r="I202" s="54"/>
      <c r="J202" s="327"/>
    </row>
    <row r="203" spans="1:10" x14ac:dyDescent="0.5">
      <c r="A203" s="10"/>
      <c r="B203" s="28"/>
      <c r="C203" s="16"/>
      <c r="D203" s="15"/>
      <c r="E203" s="29"/>
      <c r="F203" s="30"/>
      <c r="G203" s="31"/>
      <c r="H203" s="30"/>
      <c r="I203" s="30"/>
      <c r="J203" s="14"/>
    </row>
    <row r="204" spans="1:10" x14ac:dyDescent="0.5">
      <c r="A204" s="10"/>
      <c r="B204" s="28"/>
      <c r="C204" s="16"/>
      <c r="D204" s="15"/>
      <c r="E204" s="29"/>
      <c r="F204" s="30"/>
      <c r="G204" s="31"/>
      <c r="H204" s="30"/>
      <c r="I204" s="30"/>
      <c r="J204" s="14"/>
    </row>
    <row r="205" spans="1:10" x14ac:dyDescent="0.5">
      <c r="A205" s="10"/>
      <c r="B205" s="28"/>
      <c r="C205" s="16"/>
      <c r="D205" s="15"/>
      <c r="E205" s="29"/>
      <c r="F205" s="30"/>
      <c r="G205" s="31"/>
      <c r="H205" s="30"/>
      <c r="I205" s="30"/>
      <c r="J205" s="14"/>
    </row>
    <row r="206" spans="1:10" s="39" customFormat="1" x14ac:dyDescent="0.5">
      <c r="A206" s="52"/>
      <c r="B206" s="53"/>
      <c r="C206" s="11"/>
      <c r="D206" s="10"/>
      <c r="E206" s="48"/>
      <c r="F206" s="54"/>
      <c r="G206" s="54"/>
      <c r="H206" s="54"/>
      <c r="I206" s="54"/>
      <c r="J206" s="327"/>
    </row>
    <row r="207" spans="1:10" s="39" customFormat="1" x14ac:dyDescent="0.5">
      <c r="A207" s="49"/>
      <c r="B207" s="56"/>
      <c r="C207" s="17"/>
      <c r="D207" s="15"/>
      <c r="E207" s="103"/>
      <c r="F207" s="138"/>
      <c r="G207" s="54"/>
      <c r="H207" s="54"/>
      <c r="I207" s="138"/>
      <c r="J207" s="15"/>
    </row>
    <row r="208" spans="1:10" s="39" customFormat="1" x14ac:dyDescent="0.5">
      <c r="A208" s="52"/>
      <c r="B208" s="53"/>
      <c r="C208" s="11"/>
      <c r="D208" s="10"/>
      <c r="E208" s="48"/>
      <c r="F208" s="54"/>
      <c r="G208" s="54"/>
      <c r="H208" s="54"/>
      <c r="I208" s="54"/>
      <c r="J208" s="327"/>
    </row>
    <row r="209" spans="1:11" x14ac:dyDescent="0.5">
      <c r="A209" s="10"/>
      <c r="B209" s="28"/>
      <c r="C209" s="16"/>
      <c r="D209" s="15"/>
      <c r="E209" s="29"/>
      <c r="F209" s="30"/>
      <c r="G209" s="32"/>
      <c r="H209" s="32"/>
      <c r="I209" s="30"/>
      <c r="J209" s="14"/>
    </row>
    <row r="210" spans="1:11" x14ac:dyDescent="0.5">
      <c r="A210" s="10"/>
      <c r="B210" s="28"/>
      <c r="C210" s="16"/>
      <c r="D210" s="15"/>
      <c r="E210" s="47"/>
      <c r="F210" s="10"/>
      <c r="G210" s="9"/>
      <c r="H210" s="11"/>
      <c r="I210" s="9"/>
      <c r="J210" s="14"/>
    </row>
    <row r="211" spans="1:11" x14ac:dyDescent="0.5">
      <c r="A211" s="10"/>
      <c r="B211" s="28"/>
      <c r="C211" s="16"/>
      <c r="D211" s="15"/>
      <c r="E211" s="47"/>
      <c r="F211" s="10"/>
      <c r="G211" s="9"/>
      <c r="H211" s="11"/>
      <c r="I211" s="9"/>
      <c r="J211" s="14"/>
    </row>
    <row r="212" spans="1:11" x14ac:dyDescent="0.5">
      <c r="A212" s="10"/>
      <c r="B212" s="24"/>
      <c r="C212" s="9"/>
      <c r="D212" s="10"/>
      <c r="E212" s="103"/>
      <c r="F212" s="25"/>
      <c r="G212" s="25"/>
      <c r="H212" s="25"/>
      <c r="I212" s="25"/>
      <c r="J212" s="14"/>
      <c r="K212" s="6"/>
    </row>
    <row r="213" spans="1:11" x14ac:dyDescent="0.5">
      <c r="A213" s="10"/>
      <c r="B213" s="8"/>
      <c r="C213" s="9"/>
      <c r="D213" s="10"/>
      <c r="E213" s="103"/>
      <c r="F213" s="16"/>
      <c r="G213" s="16"/>
      <c r="H213" s="17"/>
      <c r="I213" s="25"/>
      <c r="J213" s="14"/>
    </row>
    <row r="214" spans="1:11" x14ac:dyDescent="0.5">
      <c r="A214" s="10"/>
      <c r="B214" s="33"/>
      <c r="C214" s="9"/>
      <c r="D214" s="10"/>
      <c r="E214" s="29"/>
      <c r="F214" s="30"/>
      <c r="G214" s="31"/>
      <c r="H214" s="30"/>
      <c r="I214" s="30"/>
      <c r="J214" s="14"/>
    </row>
    <row r="215" spans="1:11" x14ac:dyDescent="0.5">
      <c r="A215" s="10"/>
      <c r="B215" s="33"/>
      <c r="C215" s="9"/>
      <c r="D215" s="10"/>
      <c r="E215" s="29"/>
      <c r="F215" s="30"/>
      <c r="G215" s="31"/>
      <c r="H215" s="30"/>
      <c r="I215" s="30"/>
      <c r="J215" s="14"/>
    </row>
    <row r="216" spans="1:11" x14ac:dyDescent="0.5">
      <c r="A216" s="10"/>
      <c r="B216" s="24"/>
      <c r="C216" s="9"/>
      <c r="D216" s="10"/>
      <c r="E216" s="103"/>
      <c r="F216" s="25"/>
      <c r="G216" s="25"/>
      <c r="H216" s="34"/>
      <c r="I216" s="25"/>
      <c r="J216" s="14"/>
      <c r="K216" s="6"/>
    </row>
    <row r="217" spans="1:11" s="39" customFormat="1" x14ac:dyDescent="0.5">
      <c r="A217" s="52"/>
      <c r="B217" s="26"/>
      <c r="C217" s="11"/>
      <c r="D217" s="10"/>
      <c r="E217" s="48"/>
      <c r="F217" s="54"/>
      <c r="G217" s="54"/>
      <c r="H217" s="54"/>
      <c r="I217" s="54"/>
      <c r="J217" s="327"/>
    </row>
    <row r="218" spans="1:11" s="39" customFormat="1" x14ac:dyDescent="0.5">
      <c r="A218" s="49"/>
      <c r="B218" s="56"/>
      <c r="C218" s="17"/>
      <c r="D218" s="15"/>
      <c r="E218" s="103"/>
      <c r="F218" s="138"/>
      <c r="G218" s="397"/>
      <c r="H218" s="397"/>
      <c r="I218" s="138"/>
      <c r="J218" s="15"/>
    </row>
    <row r="219" spans="1:11" s="39" customFormat="1" x14ac:dyDescent="0.5">
      <c r="A219" s="52"/>
      <c r="B219" s="53"/>
      <c r="C219" s="11"/>
      <c r="D219" s="10"/>
      <c r="E219" s="48"/>
      <c r="F219" s="54"/>
      <c r="G219" s="397"/>
      <c r="H219" s="397"/>
      <c r="I219" s="54"/>
      <c r="J219" s="327"/>
    </row>
    <row r="220" spans="1:11" s="39" customFormat="1" x14ac:dyDescent="0.5">
      <c r="A220" s="52"/>
      <c r="B220" s="53"/>
      <c r="C220" s="10"/>
      <c r="D220" s="10"/>
      <c r="E220" s="47"/>
      <c r="F220" s="54"/>
      <c r="G220" s="54"/>
      <c r="H220" s="54"/>
      <c r="I220" s="54"/>
      <c r="J220" s="327"/>
    </row>
    <row r="221" spans="1:11" s="39" customFormat="1" x14ac:dyDescent="0.5">
      <c r="A221" s="52"/>
      <c r="B221" s="57"/>
      <c r="C221" s="10"/>
      <c r="D221" s="10"/>
      <c r="E221" s="47"/>
      <c r="F221" s="58"/>
      <c r="G221" s="58"/>
      <c r="H221" s="58"/>
      <c r="I221" s="58"/>
      <c r="J221" s="327"/>
    </row>
  </sheetData>
  <mergeCells count="35">
    <mergeCell ref="G9:H9"/>
    <mergeCell ref="J9:J10"/>
    <mergeCell ref="G218:H218"/>
    <mergeCell ref="G219:H219"/>
    <mergeCell ref="A2:J2"/>
    <mergeCell ref="A3:G3"/>
    <mergeCell ref="A4:G4"/>
    <mergeCell ref="A5:B5"/>
    <mergeCell ref="A6:G6"/>
    <mergeCell ref="A9:A10"/>
    <mergeCell ref="B9:B10"/>
    <mergeCell ref="C9:C10"/>
    <mergeCell ref="D9:D10"/>
    <mergeCell ref="E9:F9"/>
    <mergeCell ref="A38:A39"/>
    <mergeCell ref="B38:B39"/>
    <mergeCell ref="C38:C39"/>
    <mergeCell ref="D38:D39"/>
    <mergeCell ref="E38:F38"/>
    <mergeCell ref="G38:H38"/>
    <mergeCell ref="J38:J39"/>
    <mergeCell ref="G70:H70"/>
    <mergeCell ref="J70:J71"/>
    <mergeCell ref="A108:A109"/>
    <mergeCell ref="B108:B109"/>
    <mergeCell ref="C108:C109"/>
    <mergeCell ref="D108:D109"/>
    <mergeCell ref="E108:F108"/>
    <mergeCell ref="G108:H108"/>
    <mergeCell ref="J108:J109"/>
    <mergeCell ref="A70:A71"/>
    <mergeCell ref="B70:B71"/>
    <mergeCell ref="C70:C71"/>
    <mergeCell ref="D70:D71"/>
    <mergeCell ref="E70:F70"/>
  </mergeCells>
  <pageMargins left="0.7" right="0.7" top="0.75" bottom="0.75" header="0.3" footer="0.3"/>
  <pageSetup paperSize="9" scale="91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K290"/>
  <sheetViews>
    <sheetView workbookViewId="0">
      <selection activeCell="L5" sqref="L5"/>
    </sheetView>
  </sheetViews>
  <sheetFormatPr defaultColWidth="9" defaultRowHeight="21.75" x14ac:dyDescent="0.5"/>
  <cols>
    <col min="1" max="1" width="7.1640625" style="3" customWidth="1"/>
    <col min="2" max="2" width="57.6640625" style="189" customWidth="1"/>
    <col min="3" max="3" width="7" style="3" hidden="1" customWidth="1"/>
    <col min="4" max="4" width="7.5" style="3" customWidth="1"/>
    <col min="5" max="5" width="12.33203125" style="6" customWidth="1"/>
    <col min="6" max="6" width="10.6640625" style="3" hidden="1" customWidth="1"/>
    <col min="7" max="7" width="11.33203125" style="3" bestFit="1" customWidth="1"/>
    <col min="8" max="8" width="10" style="3" hidden="1" customWidth="1"/>
    <col min="9" max="9" width="15.5" style="3" hidden="1" customWidth="1"/>
    <col min="10" max="10" width="12.83203125" style="189" customWidth="1"/>
    <col min="11" max="11" width="10.33203125" style="3" bestFit="1" customWidth="1"/>
    <col min="12" max="256" width="9" style="3"/>
    <col min="257" max="257" width="6.33203125" style="3" customWidth="1"/>
    <col min="258" max="258" width="74.1640625" style="3" customWidth="1"/>
    <col min="259" max="259" width="7.5" style="3" customWidth="1"/>
    <col min="260" max="260" width="7" style="3" customWidth="1"/>
    <col min="261" max="261" width="10" style="3" bestFit="1" customWidth="1"/>
    <col min="262" max="262" width="10.6640625" style="3" bestFit="1" customWidth="1"/>
    <col min="263" max="263" width="8.83203125" style="3" customWidth="1"/>
    <col min="264" max="264" width="10.83203125" style="3" customWidth="1"/>
    <col min="265" max="265" width="14.83203125" style="3" customWidth="1"/>
    <col min="266" max="266" width="8.6640625" style="3" customWidth="1"/>
    <col min="267" max="267" width="10.33203125" style="3" bestFit="1" customWidth="1"/>
    <col min="268" max="512" width="9" style="3"/>
    <col min="513" max="513" width="6.33203125" style="3" customWidth="1"/>
    <col min="514" max="514" width="74.1640625" style="3" customWidth="1"/>
    <col min="515" max="515" width="7.5" style="3" customWidth="1"/>
    <col min="516" max="516" width="7" style="3" customWidth="1"/>
    <col min="517" max="517" width="10" style="3" bestFit="1" customWidth="1"/>
    <col min="518" max="518" width="10.6640625" style="3" bestFit="1" customWidth="1"/>
    <col min="519" max="519" width="8.83203125" style="3" customWidth="1"/>
    <col min="520" max="520" width="10.83203125" style="3" customWidth="1"/>
    <col min="521" max="521" width="14.83203125" style="3" customWidth="1"/>
    <col min="522" max="522" width="8.6640625" style="3" customWidth="1"/>
    <col min="523" max="523" width="10.33203125" style="3" bestFit="1" customWidth="1"/>
    <col min="524" max="768" width="9" style="3"/>
    <col min="769" max="769" width="6.33203125" style="3" customWidth="1"/>
    <col min="770" max="770" width="74.1640625" style="3" customWidth="1"/>
    <col min="771" max="771" width="7.5" style="3" customWidth="1"/>
    <col min="772" max="772" width="7" style="3" customWidth="1"/>
    <col min="773" max="773" width="10" style="3" bestFit="1" customWidth="1"/>
    <col min="774" max="774" width="10.6640625" style="3" bestFit="1" customWidth="1"/>
    <col min="775" max="775" width="8.83203125" style="3" customWidth="1"/>
    <col min="776" max="776" width="10.83203125" style="3" customWidth="1"/>
    <col min="777" max="777" width="14.83203125" style="3" customWidth="1"/>
    <col min="778" max="778" width="8.6640625" style="3" customWidth="1"/>
    <col min="779" max="779" width="10.33203125" style="3" bestFit="1" customWidth="1"/>
    <col min="780" max="1024" width="9" style="3"/>
    <col min="1025" max="1025" width="6.33203125" style="3" customWidth="1"/>
    <col min="1026" max="1026" width="74.1640625" style="3" customWidth="1"/>
    <col min="1027" max="1027" width="7.5" style="3" customWidth="1"/>
    <col min="1028" max="1028" width="7" style="3" customWidth="1"/>
    <col min="1029" max="1029" width="10" style="3" bestFit="1" customWidth="1"/>
    <col min="1030" max="1030" width="10.6640625" style="3" bestFit="1" customWidth="1"/>
    <col min="1031" max="1031" width="8.83203125" style="3" customWidth="1"/>
    <col min="1032" max="1032" width="10.83203125" style="3" customWidth="1"/>
    <col min="1033" max="1033" width="14.83203125" style="3" customWidth="1"/>
    <col min="1034" max="1034" width="8.6640625" style="3" customWidth="1"/>
    <col min="1035" max="1035" width="10.33203125" style="3" bestFit="1" customWidth="1"/>
    <col min="1036" max="1280" width="9" style="3"/>
    <col min="1281" max="1281" width="6.33203125" style="3" customWidth="1"/>
    <col min="1282" max="1282" width="74.1640625" style="3" customWidth="1"/>
    <col min="1283" max="1283" width="7.5" style="3" customWidth="1"/>
    <col min="1284" max="1284" width="7" style="3" customWidth="1"/>
    <col min="1285" max="1285" width="10" style="3" bestFit="1" customWidth="1"/>
    <col min="1286" max="1286" width="10.6640625" style="3" bestFit="1" customWidth="1"/>
    <col min="1287" max="1287" width="8.83203125" style="3" customWidth="1"/>
    <col min="1288" max="1288" width="10.83203125" style="3" customWidth="1"/>
    <col min="1289" max="1289" width="14.83203125" style="3" customWidth="1"/>
    <col min="1290" max="1290" width="8.6640625" style="3" customWidth="1"/>
    <col min="1291" max="1291" width="10.33203125" style="3" bestFit="1" customWidth="1"/>
    <col min="1292" max="1536" width="9" style="3"/>
    <col min="1537" max="1537" width="6.33203125" style="3" customWidth="1"/>
    <col min="1538" max="1538" width="74.1640625" style="3" customWidth="1"/>
    <col min="1539" max="1539" width="7.5" style="3" customWidth="1"/>
    <col min="1540" max="1540" width="7" style="3" customWidth="1"/>
    <col min="1541" max="1541" width="10" style="3" bestFit="1" customWidth="1"/>
    <col min="1542" max="1542" width="10.6640625" style="3" bestFit="1" customWidth="1"/>
    <col min="1543" max="1543" width="8.83203125" style="3" customWidth="1"/>
    <col min="1544" max="1544" width="10.83203125" style="3" customWidth="1"/>
    <col min="1545" max="1545" width="14.83203125" style="3" customWidth="1"/>
    <col min="1546" max="1546" width="8.6640625" style="3" customWidth="1"/>
    <col min="1547" max="1547" width="10.33203125" style="3" bestFit="1" customWidth="1"/>
    <col min="1548" max="1792" width="9" style="3"/>
    <col min="1793" max="1793" width="6.33203125" style="3" customWidth="1"/>
    <col min="1794" max="1794" width="74.1640625" style="3" customWidth="1"/>
    <col min="1795" max="1795" width="7.5" style="3" customWidth="1"/>
    <col min="1796" max="1796" width="7" style="3" customWidth="1"/>
    <col min="1797" max="1797" width="10" style="3" bestFit="1" customWidth="1"/>
    <col min="1798" max="1798" width="10.6640625" style="3" bestFit="1" customWidth="1"/>
    <col min="1799" max="1799" width="8.83203125" style="3" customWidth="1"/>
    <col min="1800" max="1800" width="10.83203125" style="3" customWidth="1"/>
    <col min="1801" max="1801" width="14.83203125" style="3" customWidth="1"/>
    <col min="1802" max="1802" width="8.6640625" style="3" customWidth="1"/>
    <col min="1803" max="1803" width="10.33203125" style="3" bestFit="1" customWidth="1"/>
    <col min="1804" max="2048" width="9" style="3"/>
    <col min="2049" max="2049" width="6.33203125" style="3" customWidth="1"/>
    <col min="2050" max="2050" width="74.1640625" style="3" customWidth="1"/>
    <col min="2051" max="2051" width="7.5" style="3" customWidth="1"/>
    <col min="2052" max="2052" width="7" style="3" customWidth="1"/>
    <col min="2053" max="2053" width="10" style="3" bestFit="1" customWidth="1"/>
    <col min="2054" max="2054" width="10.6640625" style="3" bestFit="1" customWidth="1"/>
    <col min="2055" max="2055" width="8.83203125" style="3" customWidth="1"/>
    <col min="2056" max="2056" width="10.83203125" style="3" customWidth="1"/>
    <col min="2057" max="2057" width="14.83203125" style="3" customWidth="1"/>
    <col min="2058" max="2058" width="8.6640625" style="3" customWidth="1"/>
    <col min="2059" max="2059" width="10.33203125" style="3" bestFit="1" customWidth="1"/>
    <col min="2060" max="2304" width="9" style="3"/>
    <col min="2305" max="2305" width="6.33203125" style="3" customWidth="1"/>
    <col min="2306" max="2306" width="74.1640625" style="3" customWidth="1"/>
    <col min="2307" max="2307" width="7.5" style="3" customWidth="1"/>
    <col min="2308" max="2308" width="7" style="3" customWidth="1"/>
    <col min="2309" max="2309" width="10" style="3" bestFit="1" customWidth="1"/>
    <col min="2310" max="2310" width="10.6640625" style="3" bestFit="1" customWidth="1"/>
    <col min="2311" max="2311" width="8.83203125" style="3" customWidth="1"/>
    <col min="2312" max="2312" width="10.83203125" style="3" customWidth="1"/>
    <col min="2313" max="2313" width="14.83203125" style="3" customWidth="1"/>
    <col min="2314" max="2314" width="8.6640625" style="3" customWidth="1"/>
    <col min="2315" max="2315" width="10.33203125" style="3" bestFit="1" customWidth="1"/>
    <col min="2316" max="2560" width="9" style="3"/>
    <col min="2561" max="2561" width="6.33203125" style="3" customWidth="1"/>
    <col min="2562" max="2562" width="74.1640625" style="3" customWidth="1"/>
    <col min="2563" max="2563" width="7.5" style="3" customWidth="1"/>
    <col min="2564" max="2564" width="7" style="3" customWidth="1"/>
    <col min="2565" max="2565" width="10" style="3" bestFit="1" customWidth="1"/>
    <col min="2566" max="2566" width="10.6640625" style="3" bestFit="1" customWidth="1"/>
    <col min="2567" max="2567" width="8.83203125" style="3" customWidth="1"/>
    <col min="2568" max="2568" width="10.83203125" style="3" customWidth="1"/>
    <col min="2569" max="2569" width="14.83203125" style="3" customWidth="1"/>
    <col min="2570" max="2570" width="8.6640625" style="3" customWidth="1"/>
    <col min="2571" max="2571" width="10.33203125" style="3" bestFit="1" customWidth="1"/>
    <col min="2572" max="2816" width="9" style="3"/>
    <col min="2817" max="2817" width="6.33203125" style="3" customWidth="1"/>
    <col min="2818" max="2818" width="74.1640625" style="3" customWidth="1"/>
    <col min="2819" max="2819" width="7.5" style="3" customWidth="1"/>
    <col min="2820" max="2820" width="7" style="3" customWidth="1"/>
    <col min="2821" max="2821" width="10" style="3" bestFit="1" customWidth="1"/>
    <col min="2822" max="2822" width="10.6640625" style="3" bestFit="1" customWidth="1"/>
    <col min="2823" max="2823" width="8.83203125" style="3" customWidth="1"/>
    <col min="2824" max="2824" width="10.83203125" style="3" customWidth="1"/>
    <col min="2825" max="2825" width="14.83203125" style="3" customWidth="1"/>
    <col min="2826" max="2826" width="8.6640625" style="3" customWidth="1"/>
    <col min="2827" max="2827" width="10.33203125" style="3" bestFit="1" customWidth="1"/>
    <col min="2828" max="3072" width="9" style="3"/>
    <col min="3073" max="3073" width="6.33203125" style="3" customWidth="1"/>
    <col min="3074" max="3074" width="74.1640625" style="3" customWidth="1"/>
    <col min="3075" max="3075" width="7.5" style="3" customWidth="1"/>
    <col min="3076" max="3076" width="7" style="3" customWidth="1"/>
    <col min="3077" max="3077" width="10" style="3" bestFit="1" customWidth="1"/>
    <col min="3078" max="3078" width="10.6640625" style="3" bestFit="1" customWidth="1"/>
    <col min="3079" max="3079" width="8.83203125" style="3" customWidth="1"/>
    <col min="3080" max="3080" width="10.83203125" style="3" customWidth="1"/>
    <col min="3081" max="3081" width="14.83203125" style="3" customWidth="1"/>
    <col min="3082" max="3082" width="8.6640625" style="3" customWidth="1"/>
    <col min="3083" max="3083" width="10.33203125" style="3" bestFit="1" customWidth="1"/>
    <col min="3084" max="3328" width="9" style="3"/>
    <col min="3329" max="3329" width="6.33203125" style="3" customWidth="1"/>
    <col min="3330" max="3330" width="74.1640625" style="3" customWidth="1"/>
    <col min="3331" max="3331" width="7.5" style="3" customWidth="1"/>
    <col min="3332" max="3332" width="7" style="3" customWidth="1"/>
    <col min="3333" max="3333" width="10" style="3" bestFit="1" customWidth="1"/>
    <col min="3334" max="3334" width="10.6640625" style="3" bestFit="1" customWidth="1"/>
    <col min="3335" max="3335" width="8.83203125" style="3" customWidth="1"/>
    <col min="3336" max="3336" width="10.83203125" style="3" customWidth="1"/>
    <col min="3337" max="3337" width="14.83203125" style="3" customWidth="1"/>
    <col min="3338" max="3338" width="8.6640625" style="3" customWidth="1"/>
    <col min="3339" max="3339" width="10.33203125" style="3" bestFit="1" customWidth="1"/>
    <col min="3340" max="3584" width="9" style="3"/>
    <col min="3585" max="3585" width="6.33203125" style="3" customWidth="1"/>
    <col min="3586" max="3586" width="74.1640625" style="3" customWidth="1"/>
    <col min="3587" max="3587" width="7.5" style="3" customWidth="1"/>
    <col min="3588" max="3588" width="7" style="3" customWidth="1"/>
    <col min="3589" max="3589" width="10" style="3" bestFit="1" customWidth="1"/>
    <col min="3590" max="3590" width="10.6640625" style="3" bestFit="1" customWidth="1"/>
    <col min="3591" max="3591" width="8.83203125" style="3" customWidth="1"/>
    <col min="3592" max="3592" width="10.83203125" style="3" customWidth="1"/>
    <col min="3593" max="3593" width="14.83203125" style="3" customWidth="1"/>
    <col min="3594" max="3594" width="8.6640625" style="3" customWidth="1"/>
    <col min="3595" max="3595" width="10.33203125" style="3" bestFit="1" customWidth="1"/>
    <col min="3596" max="3840" width="9" style="3"/>
    <col min="3841" max="3841" width="6.33203125" style="3" customWidth="1"/>
    <col min="3842" max="3842" width="74.1640625" style="3" customWidth="1"/>
    <col min="3843" max="3843" width="7.5" style="3" customWidth="1"/>
    <col min="3844" max="3844" width="7" style="3" customWidth="1"/>
    <col min="3845" max="3845" width="10" style="3" bestFit="1" customWidth="1"/>
    <col min="3846" max="3846" width="10.6640625" style="3" bestFit="1" customWidth="1"/>
    <col min="3847" max="3847" width="8.83203125" style="3" customWidth="1"/>
    <col min="3848" max="3848" width="10.83203125" style="3" customWidth="1"/>
    <col min="3849" max="3849" width="14.83203125" style="3" customWidth="1"/>
    <col min="3850" max="3850" width="8.6640625" style="3" customWidth="1"/>
    <col min="3851" max="3851" width="10.33203125" style="3" bestFit="1" customWidth="1"/>
    <col min="3852" max="4096" width="9" style="3"/>
    <col min="4097" max="4097" width="6.33203125" style="3" customWidth="1"/>
    <col min="4098" max="4098" width="74.1640625" style="3" customWidth="1"/>
    <col min="4099" max="4099" width="7.5" style="3" customWidth="1"/>
    <col min="4100" max="4100" width="7" style="3" customWidth="1"/>
    <col min="4101" max="4101" width="10" style="3" bestFit="1" customWidth="1"/>
    <col min="4102" max="4102" width="10.6640625" style="3" bestFit="1" customWidth="1"/>
    <col min="4103" max="4103" width="8.83203125" style="3" customWidth="1"/>
    <col min="4104" max="4104" width="10.83203125" style="3" customWidth="1"/>
    <col min="4105" max="4105" width="14.83203125" style="3" customWidth="1"/>
    <col min="4106" max="4106" width="8.6640625" style="3" customWidth="1"/>
    <col min="4107" max="4107" width="10.33203125" style="3" bestFit="1" customWidth="1"/>
    <col min="4108" max="4352" width="9" style="3"/>
    <col min="4353" max="4353" width="6.33203125" style="3" customWidth="1"/>
    <col min="4354" max="4354" width="74.1640625" style="3" customWidth="1"/>
    <col min="4355" max="4355" width="7.5" style="3" customWidth="1"/>
    <col min="4356" max="4356" width="7" style="3" customWidth="1"/>
    <col min="4357" max="4357" width="10" style="3" bestFit="1" customWidth="1"/>
    <col min="4358" max="4358" width="10.6640625" style="3" bestFit="1" customWidth="1"/>
    <col min="4359" max="4359" width="8.83203125" style="3" customWidth="1"/>
    <col min="4360" max="4360" width="10.83203125" style="3" customWidth="1"/>
    <col min="4361" max="4361" width="14.83203125" style="3" customWidth="1"/>
    <col min="4362" max="4362" width="8.6640625" style="3" customWidth="1"/>
    <col min="4363" max="4363" width="10.33203125" style="3" bestFit="1" customWidth="1"/>
    <col min="4364" max="4608" width="9" style="3"/>
    <col min="4609" max="4609" width="6.33203125" style="3" customWidth="1"/>
    <col min="4610" max="4610" width="74.1640625" style="3" customWidth="1"/>
    <col min="4611" max="4611" width="7.5" style="3" customWidth="1"/>
    <col min="4612" max="4612" width="7" style="3" customWidth="1"/>
    <col min="4613" max="4613" width="10" style="3" bestFit="1" customWidth="1"/>
    <col min="4614" max="4614" width="10.6640625" style="3" bestFit="1" customWidth="1"/>
    <col min="4615" max="4615" width="8.83203125" style="3" customWidth="1"/>
    <col min="4616" max="4616" width="10.83203125" style="3" customWidth="1"/>
    <col min="4617" max="4617" width="14.83203125" style="3" customWidth="1"/>
    <col min="4618" max="4618" width="8.6640625" style="3" customWidth="1"/>
    <col min="4619" max="4619" width="10.33203125" style="3" bestFit="1" customWidth="1"/>
    <col min="4620" max="4864" width="9" style="3"/>
    <col min="4865" max="4865" width="6.33203125" style="3" customWidth="1"/>
    <col min="4866" max="4866" width="74.1640625" style="3" customWidth="1"/>
    <col min="4867" max="4867" width="7.5" style="3" customWidth="1"/>
    <col min="4868" max="4868" width="7" style="3" customWidth="1"/>
    <col min="4869" max="4869" width="10" style="3" bestFit="1" customWidth="1"/>
    <col min="4870" max="4870" width="10.6640625" style="3" bestFit="1" customWidth="1"/>
    <col min="4871" max="4871" width="8.83203125" style="3" customWidth="1"/>
    <col min="4872" max="4872" width="10.83203125" style="3" customWidth="1"/>
    <col min="4873" max="4873" width="14.83203125" style="3" customWidth="1"/>
    <col min="4874" max="4874" width="8.6640625" style="3" customWidth="1"/>
    <col min="4875" max="4875" width="10.33203125" style="3" bestFit="1" customWidth="1"/>
    <col min="4876" max="5120" width="9" style="3"/>
    <col min="5121" max="5121" width="6.33203125" style="3" customWidth="1"/>
    <col min="5122" max="5122" width="74.1640625" style="3" customWidth="1"/>
    <col min="5123" max="5123" width="7.5" style="3" customWidth="1"/>
    <col min="5124" max="5124" width="7" style="3" customWidth="1"/>
    <col min="5125" max="5125" width="10" style="3" bestFit="1" customWidth="1"/>
    <col min="5126" max="5126" width="10.6640625" style="3" bestFit="1" customWidth="1"/>
    <col min="5127" max="5127" width="8.83203125" style="3" customWidth="1"/>
    <col min="5128" max="5128" width="10.83203125" style="3" customWidth="1"/>
    <col min="5129" max="5129" width="14.83203125" style="3" customWidth="1"/>
    <col min="5130" max="5130" width="8.6640625" style="3" customWidth="1"/>
    <col min="5131" max="5131" width="10.33203125" style="3" bestFit="1" customWidth="1"/>
    <col min="5132" max="5376" width="9" style="3"/>
    <col min="5377" max="5377" width="6.33203125" style="3" customWidth="1"/>
    <col min="5378" max="5378" width="74.1640625" style="3" customWidth="1"/>
    <col min="5379" max="5379" width="7.5" style="3" customWidth="1"/>
    <col min="5380" max="5380" width="7" style="3" customWidth="1"/>
    <col min="5381" max="5381" width="10" style="3" bestFit="1" customWidth="1"/>
    <col min="5382" max="5382" width="10.6640625" style="3" bestFit="1" customWidth="1"/>
    <col min="5383" max="5383" width="8.83203125" style="3" customWidth="1"/>
    <col min="5384" max="5384" width="10.83203125" style="3" customWidth="1"/>
    <col min="5385" max="5385" width="14.83203125" style="3" customWidth="1"/>
    <col min="5386" max="5386" width="8.6640625" style="3" customWidth="1"/>
    <col min="5387" max="5387" width="10.33203125" style="3" bestFit="1" customWidth="1"/>
    <col min="5388" max="5632" width="9" style="3"/>
    <col min="5633" max="5633" width="6.33203125" style="3" customWidth="1"/>
    <col min="5634" max="5634" width="74.1640625" style="3" customWidth="1"/>
    <col min="5635" max="5635" width="7.5" style="3" customWidth="1"/>
    <col min="5636" max="5636" width="7" style="3" customWidth="1"/>
    <col min="5637" max="5637" width="10" style="3" bestFit="1" customWidth="1"/>
    <col min="5638" max="5638" width="10.6640625" style="3" bestFit="1" customWidth="1"/>
    <col min="5639" max="5639" width="8.83203125" style="3" customWidth="1"/>
    <col min="5640" max="5640" width="10.83203125" style="3" customWidth="1"/>
    <col min="5641" max="5641" width="14.83203125" style="3" customWidth="1"/>
    <col min="5642" max="5642" width="8.6640625" style="3" customWidth="1"/>
    <col min="5643" max="5643" width="10.33203125" style="3" bestFit="1" customWidth="1"/>
    <col min="5644" max="5888" width="9" style="3"/>
    <col min="5889" max="5889" width="6.33203125" style="3" customWidth="1"/>
    <col min="5890" max="5890" width="74.1640625" style="3" customWidth="1"/>
    <col min="5891" max="5891" width="7.5" style="3" customWidth="1"/>
    <col min="5892" max="5892" width="7" style="3" customWidth="1"/>
    <col min="5893" max="5893" width="10" style="3" bestFit="1" customWidth="1"/>
    <col min="5894" max="5894" width="10.6640625" style="3" bestFit="1" customWidth="1"/>
    <col min="5895" max="5895" width="8.83203125" style="3" customWidth="1"/>
    <col min="5896" max="5896" width="10.83203125" style="3" customWidth="1"/>
    <col min="5897" max="5897" width="14.83203125" style="3" customWidth="1"/>
    <col min="5898" max="5898" width="8.6640625" style="3" customWidth="1"/>
    <col min="5899" max="5899" width="10.33203125" style="3" bestFit="1" customWidth="1"/>
    <col min="5900" max="6144" width="9" style="3"/>
    <col min="6145" max="6145" width="6.33203125" style="3" customWidth="1"/>
    <col min="6146" max="6146" width="74.1640625" style="3" customWidth="1"/>
    <col min="6147" max="6147" width="7.5" style="3" customWidth="1"/>
    <col min="6148" max="6148" width="7" style="3" customWidth="1"/>
    <col min="6149" max="6149" width="10" style="3" bestFit="1" customWidth="1"/>
    <col min="6150" max="6150" width="10.6640625" style="3" bestFit="1" customWidth="1"/>
    <col min="6151" max="6151" width="8.83203125" style="3" customWidth="1"/>
    <col min="6152" max="6152" width="10.83203125" style="3" customWidth="1"/>
    <col min="6153" max="6153" width="14.83203125" style="3" customWidth="1"/>
    <col min="6154" max="6154" width="8.6640625" style="3" customWidth="1"/>
    <col min="6155" max="6155" width="10.33203125" style="3" bestFit="1" customWidth="1"/>
    <col min="6156" max="6400" width="9" style="3"/>
    <col min="6401" max="6401" width="6.33203125" style="3" customWidth="1"/>
    <col min="6402" max="6402" width="74.1640625" style="3" customWidth="1"/>
    <col min="6403" max="6403" width="7.5" style="3" customWidth="1"/>
    <col min="6404" max="6404" width="7" style="3" customWidth="1"/>
    <col min="6405" max="6405" width="10" style="3" bestFit="1" customWidth="1"/>
    <col min="6406" max="6406" width="10.6640625" style="3" bestFit="1" customWidth="1"/>
    <col min="6407" max="6407" width="8.83203125" style="3" customWidth="1"/>
    <col min="6408" max="6408" width="10.83203125" style="3" customWidth="1"/>
    <col min="6409" max="6409" width="14.83203125" style="3" customWidth="1"/>
    <col min="6410" max="6410" width="8.6640625" style="3" customWidth="1"/>
    <col min="6411" max="6411" width="10.33203125" style="3" bestFit="1" customWidth="1"/>
    <col min="6412" max="6656" width="9" style="3"/>
    <col min="6657" max="6657" width="6.33203125" style="3" customWidth="1"/>
    <col min="6658" max="6658" width="74.1640625" style="3" customWidth="1"/>
    <col min="6659" max="6659" width="7.5" style="3" customWidth="1"/>
    <col min="6660" max="6660" width="7" style="3" customWidth="1"/>
    <col min="6661" max="6661" width="10" style="3" bestFit="1" customWidth="1"/>
    <col min="6662" max="6662" width="10.6640625" style="3" bestFit="1" customWidth="1"/>
    <col min="6663" max="6663" width="8.83203125" style="3" customWidth="1"/>
    <col min="6664" max="6664" width="10.83203125" style="3" customWidth="1"/>
    <col min="6665" max="6665" width="14.83203125" style="3" customWidth="1"/>
    <col min="6666" max="6666" width="8.6640625" style="3" customWidth="1"/>
    <col min="6667" max="6667" width="10.33203125" style="3" bestFit="1" customWidth="1"/>
    <col min="6668" max="6912" width="9" style="3"/>
    <col min="6913" max="6913" width="6.33203125" style="3" customWidth="1"/>
    <col min="6914" max="6914" width="74.1640625" style="3" customWidth="1"/>
    <col min="6915" max="6915" width="7.5" style="3" customWidth="1"/>
    <col min="6916" max="6916" width="7" style="3" customWidth="1"/>
    <col min="6917" max="6917" width="10" style="3" bestFit="1" customWidth="1"/>
    <col min="6918" max="6918" width="10.6640625" style="3" bestFit="1" customWidth="1"/>
    <col min="6919" max="6919" width="8.83203125" style="3" customWidth="1"/>
    <col min="6920" max="6920" width="10.83203125" style="3" customWidth="1"/>
    <col min="6921" max="6921" width="14.83203125" style="3" customWidth="1"/>
    <col min="6922" max="6922" width="8.6640625" style="3" customWidth="1"/>
    <col min="6923" max="6923" width="10.33203125" style="3" bestFit="1" customWidth="1"/>
    <col min="6924" max="7168" width="9" style="3"/>
    <col min="7169" max="7169" width="6.33203125" style="3" customWidth="1"/>
    <col min="7170" max="7170" width="74.1640625" style="3" customWidth="1"/>
    <col min="7171" max="7171" width="7.5" style="3" customWidth="1"/>
    <col min="7172" max="7172" width="7" style="3" customWidth="1"/>
    <col min="7173" max="7173" width="10" style="3" bestFit="1" customWidth="1"/>
    <col min="7174" max="7174" width="10.6640625" style="3" bestFit="1" customWidth="1"/>
    <col min="7175" max="7175" width="8.83203125" style="3" customWidth="1"/>
    <col min="7176" max="7176" width="10.83203125" style="3" customWidth="1"/>
    <col min="7177" max="7177" width="14.83203125" style="3" customWidth="1"/>
    <col min="7178" max="7178" width="8.6640625" style="3" customWidth="1"/>
    <col min="7179" max="7179" width="10.33203125" style="3" bestFit="1" customWidth="1"/>
    <col min="7180" max="7424" width="9" style="3"/>
    <col min="7425" max="7425" width="6.33203125" style="3" customWidth="1"/>
    <col min="7426" max="7426" width="74.1640625" style="3" customWidth="1"/>
    <col min="7427" max="7427" width="7.5" style="3" customWidth="1"/>
    <col min="7428" max="7428" width="7" style="3" customWidth="1"/>
    <col min="7429" max="7429" width="10" style="3" bestFit="1" customWidth="1"/>
    <col min="7430" max="7430" width="10.6640625" style="3" bestFit="1" customWidth="1"/>
    <col min="7431" max="7431" width="8.83203125" style="3" customWidth="1"/>
    <col min="7432" max="7432" width="10.83203125" style="3" customWidth="1"/>
    <col min="7433" max="7433" width="14.83203125" style="3" customWidth="1"/>
    <col min="7434" max="7434" width="8.6640625" style="3" customWidth="1"/>
    <col min="7435" max="7435" width="10.33203125" style="3" bestFit="1" customWidth="1"/>
    <col min="7436" max="7680" width="9" style="3"/>
    <col min="7681" max="7681" width="6.33203125" style="3" customWidth="1"/>
    <col min="7682" max="7682" width="74.1640625" style="3" customWidth="1"/>
    <col min="7683" max="7683" width="7.5" style="3" customWidth="1"/>
    <col min="7684" max="7684" width="7" style="3" customWidth="1"/>
    <col min="7685" max="7685" width="10" style="3" bestFit="1" customWidth="1"/>
    <col min="7686" max="7686" width="10.6640625" style="3" bestFit="1" customWidth="1"/>
    <col min="7687" max="7687" width="8.83203125" style="3" customWidth="1"/>
    <col min="7688" max="7688" width="10.83203125" style="3" customWidth="1"/>
    <col min="7689" max="7689" width="14.83203125" style="3" customWidth="1"/>
    <col min="7690" max="7690" width="8.6640625" style="3" customWidth="1"/>
    <col min="7691" max="7691" width="10.33203125" style="3" bestFit="1" customWidth="1"/>
    <col min="7692" max="7936" width="9" style="3"/>
    <col min="7937" max="7937" width="6.33203125" style="3" customWidth="1"/>
    <col min="7938" max="7938" width="74.1640625" style="3" customWidth="1"/>
    <col min="7939" max="7939" width="7.5" style="3" customWidth="1"/>
    <col min="7940" max="7940" width="7" style="3" customWidth="1"/>
    <col min="7941" max="7941" width="10" style="3" bestFit="1" customWidth="1"/>
    <col min="7942" max="7942" width="10.6640625" style="3" bestFit="1" customWidth="1"/>
    <col min="7943" max="7943" width="8.83203125" style="3" customWidth="1"/>
    <col min="7944" max="7944" width="10.83203125" style="3" customWidth="1"/>
    <col min="7945" max="7945" width="14.83203125" style="3" customWidth="1"/>
    <col min="7946" max="7946" width="8.6640625" style="3" customWidth="1"/>
    <col min="7947" max="7947" width="10.33203125" style="3" bestFit="1" customWidth="1"/>
    <col min="7948" max="8192" width="9" style="3"/>
    <col min="8193" max="8193" width="6.33203125" style="3" customWidth="1"/>
    <col min="8194" max="8194" width="74.1640625" style="3" customWidth="1"/>
    <col min="8195" max="8195" width="7.5" style="3" customWidth="1"/>
    <col min="8196" max="8196" width="7" style="3" customWidth="1"/>
    <col min="8197" max="8197" width="10" style="3" bestFit="1" customWidth="1"/>
    <col min="8198" max="8198" width="10.6640625" style="3" bestFit="1" customWidth="1"/>
    <col min="8199" max="8199" width="8.83203125" style="3" customWidth="1"/>
    <col min="8200" max="8200" width="10.83203125" style="3" customWidth="1"/>
    <col min="8201" max="8201" width="14.83203125" style="3" customWidth="1"/>
    <col min="8202" max="8202" width="8.6640625" style="3" customWidth="1"/>
    <col min="8203" max="8203" width="10.33203125" style="3" bestFit="1" customWidth="1"/>
    <col min="8204" max="8448" width="9" style="3"/>
    <col min="8449" max="8449" width="6.33203125" style="3" customWidth="1"/>
    <col min="8450" max="8450" width="74.1640625" style="3" customWidth="1"/>
    <col min="8451" max="8451" width="7.5" style="3" customWidth="1"/>
    <col min="8452" max="8452" width="7" style="3" customWidth="1"/>
    <col min="8453" max="8453" width="10" style="3" bestFit="1" customWidth="1"/>
    <col min="8454" max="8454" width="10.6640625" style="3" bestFit="1" customWidth="1"/>
    <col min="8455" max="8455" width="8.83203125" style="3" customWidth="1"/>
    <col min="8456" max="8456" width="10.83203125" style="3" customWidth="1"/>
    <col min="8457" max="8457" width="14.83203125" style="3" customWidth="1"/>
    <col min="8458" max="8458" width="8.6640625" style="3" customWidth="1"/>
    <col min="8459" max="8459" width="10.33203125" style="3" bestFit="1" customWidth="1"/>
    <col min="8460" max="8704" width="9" style="3"/>
    <col min="8705" max="8705" width="6.33203125" style="3" customWidth="1"/>
    <col min="8706" max="8706" width="74.1640625" style="3" customWidth="1"/>
    <col min="8707" max="8707" width="7.5" style="3" customWidth="1"/>
    <col min="8708" max="8708" width="7" style="3" customWidth="1"/>
    <col min="8709" max="8709" width="10" style="3" bestFit="1" customWidth="1"/>
    <col min="8710" max="8710" width="10.6640625" style="3" bestFit="1" customWidth="1"/>
    <col min="8711" max="8711" width="8.83203125" style="3" customWidth="1"/>
    <col min="8712" max="8712" width="10.83203125" style="3" customWidth="1"/>
    <col min="8713" max="8713" width="14.83203125" style="3" customWidth="1"/>
    <col min="8714" max="8714" width="8.6640625" style="3" customWidth="1"/>
    <col min="8715" max="8715" width="10.33203125" style="3" bestFit="1" customWidth="1"/>
    <col min="8716" max="8960" width="9" style="3"/>
    <col min="8961" max="8961" width="6.33203125" style="3" customWidth="1"/>
    <col min="8962" max="8962" width="74.1640625" style="3" customWidth="1"/>
    <col min="8963" max="8963" width="7.5" style="3" customWidth="1"/>
    <col min="8964" max="8964" width="7" style="3" customWidth="1"/>
    <col min="8965" max="8965" width="10" style="3" bestFit="1" customWidth="1"/>
    <col min="8966" max="8966" width="10.6640625" style="3" bestFit="1" customWidth="1"/>
    <col min="8967" max="8967" width="8.83203125" style="3" customWidth="1"/>
    <col min="8968" max="8968" width="10.83203125" style="3" customWidth="1"/>
    <col min="8969" max="8969" width="14.83203125" style="3" customWidth="1"/>
    <col min="8970" max="8970" width="8.6640625" style="3" customWidth="1"/>
    <col min="8971" max="8971" width="10.33203125" style="3" bestFit="1" customWidth="1"/>
    <col min="8972" max="9216" width="9" style="3"/>
    <col min="9217" max="9217" width="6.33203125" style="3" customWidth="1"/>
    <col min="9218" max="9218" width="74.1640625" style="3" customWidth="1"/>
    <col min="9219" max="9219" width="7.5" style="3" customWidth="1"/>
    <col min="9220" max="9220" width="7" style="3" customWidth="1"/>
    <col min="9221" max="9221" width="10" style="3" bestFit="1" customWidth="1"/>
    <col min="9222" max="9222" width="10.6640625" style="3" bestFit="1" customWidth="1"/>
    <col min="9223" max="9223" width="8.83203125" style="3" customWidth="1"/>
    <col min="9224" max="9224" width="10.83203125" style="3" customWidth="1"/>
    <col min="9225" max="9225" width="14.83203125" style="3" customWidth="1"/>
    <col min="9226" max="9226" width="8.6640625" style="3" customWidth="1"/>
    <col min="9227" max="9227" width="10.33203125" style="3" bestFit="1" customWidth="1"/>
    <col min="9228" max="9472" width="9" style="3"/>
    <col min="9473" max="9473" width="6.33203125" style="3" customWidth="1"/>
    <col min="9474" max="9474" width="74.1640625" style="3" customWidth="1"/>
    <col min="9475" max="9475" width="7.5" style="3" customWidth="1"/>
    <col min="9476" max="9476" width="7" style="3" customWidth="1"/>
    <col min="9477" max="9477" width="10" style="3" bestFit="1" customWidth="1"/>
    <col min="9478" max="9478" width="10.6640625" style="3" bestFit="1" customWidth="1"/>
    <col min="9479" max="9479" width="8.83203125" style="3" customWidth="1"/>
    <col min="9480" max="9480" width="10.83203125" style="3" customWidth="1"/>
    <col min="9481" max="9481" width="14.83203125" style="3" customWidth="1"/>
    <col min="9482" max="9482" width="8.6640625" style="3" customWidth="1"/>
    <col min="9483" max="9483" width="10.33203125" style="3" bestFit="1" customWidth="1"/>
    <col min="9484" max="9728" width="9" style="3"/>
    <col min="9729" max="9729" width="6.33203125" style="3" customWidth="1"/>
    <col min="9730" max="9730" width="74.1640625" style="3" customWidth="1"/>
    <col min="9731" max="9731" width="7.5" style="3" customWidth="1"/>
    <col min="9732" max="9732" width="7" style="3" customWidth="1"/>
    <col min="9733" max="9733" width="10" style="3" bestFit="1" customWidth="1"/>
    <col min="9734" max="9734" width="10.6640625" style="3" bestFit="1" customWidth="1"/>
    <col min="9735" max="9735" width="8.83203125" style="3" customWidth="1"/>
    <col min="9736" max="9736" width="10.83203125" style="3" customWidth="1"/>
    <col min="9737" max="9737" width="14.83203125" style="3" customWidth="1"/>
    <col min="9738" max="9738" width="8.6640625" style="3" customWidth="1"/>
    <col min="9739" max="9739" width="10.33203125" style="3" bestFit="1" customWidth="1"/>
    <col min="9740" max="9984" width="9" style="3"/>
    <col min="9985" max="9985" width="6.33203125" style="3" customWidth="1"/>
    <col min="9986" max="9986" width="74.1640625" style="3" customWidth="1"/>
    <col min="9987" max="9987" width="7.5" style="3" customWidth="1"/>
    <col min="9988" max="9988" width="7" style="3" customWidth="1"/>
    <col min="9989" max="9989" width="10" style="3" bestFit="1" customWidth="1"/>
    <col min="9990" max="9990" width="10.6640625" style="3" bestFit="1" customWidth="1"/>
    <col min="9991" max="9991" width="8.83203125" style="3" customWidth="1"/>
    <col min="9992" max="9992" width="10.83203125" style="3" customWidth="1"/>
    <col min="9993" max="9993" width="14.83203125" style="3" customWidth="1"/>
    <col min="9994" max="9994" width="8.6640625" style="3" customWidth="1"/>
    <col min="9995" max="9995" width="10.33203125" style="3" bestFit="1" customWidth="1"/>
    <col min="9996" max="10240" width="9" style="3"/>
    <col min="10241" max="10241" width="6.33203125" style="3" customWidth="1"/>
    <col min="10242" max="10242" width="74.1640625" style="3" customWidth="1"/>
    <col min="10243" max="10243" width="7.5" style="3" customWidth="1"/>
    <col min="10244" max="10244" width="7" style="3" customWidth="1"/>
    <col min="10245" max="10245" width="10" style="3" bestFit="1" customWidth="1"/>
    <col min="10246" max="10246" width="10.6640625" style="3" bestFit="1" customWidth="1"/>
    <col min="10247" max="10247" width="8.83203125" style="3" customWidth="1"/>
    <col min="10248" max="10248" width="10.83203125" style="3" customWidth="1"/>
    <col min="10249" max="10249" width="14.83203125" style="3" customWidth="1"/>
    <col min="10250" max="10250" width="8.6640625" style="3" customWidth="1"/>
    <col min="10251" max="10251" width="10.33203125" style="3" bestFit="1" customWidth="1"/>
    <col min="10252" max="10496" width="9" style="3"/>
    <col min="10497" max="10497" width="6.33203125" style="3" customWidth="1"/>
    <col min="10498" max="10498" width="74.1640625" style="3" customWidth="1"/>
    <col min="10499" max="10499" width="7.5" style="3" customWidth="1"/>
    <col min="10500" max="10500" width="7" style="3" customWidth="1"/>
    <col min="10501" max="10501" width="10" style="3" bestFit="1" customWidth="1"/>
    <col min="10502" max="10502" width="10.6640625" style="3" bestFit="1" customWidth="1"/>
    <col min="10503" max="10503" width="8.83203125" style="3" customWidth="1"/>
    <col min="10504" max="10504" width="10.83203125" style="3" customWidth="1"/>
    <col min="10505" max="10505" width="14.83203125" style="3" customWidth="1"/>
    <col min="10506" max="10506" width="8.6640625" style="3" customWidth="1"/>
    <col min="10507" max="10507" width="10.33203125" style="3" bestFit="1" customWidth="1"/>
    <col min="10508" max="10752" width="9" style="3"/>
    <col min="10753" max="10753" width="6.33203125" style="3" customWidth="1"/>
    <col min="10754" max="10754" width="74.1640625" style="3" customWidth="1"/>
    <col min="10755" max="10755" width="7.5" style="3" customWidth="1"/>
    <col min="10756" max="10756" width="7" style="3" customWidth="1"/>
    <col min="10757" max="10757" width="10" style="3" bestFit="1" customWidth="1"/>
    <col min="10758" max="10758" width="10.6640625" style="3" bestFit="1" customWidth="1"/>
    <col min="10759" max="10759" width="8.83203125" style="3" customWidth="1"/>
    <col min="10760" max="10760" width="10.83203125" style="3" customWidth="1"/>
    <col min="10761" max="10761" width="14.83203125" style="3" customWidth="1"/>
    <col min="10762" max="10762" width="8.6640625" style="3" customWidth="1"/>
    <col min="10763" max="10763" width="10.33203125" style="3" bestFit="1" customWidth="1"/>
    <col min="10764" max="11008" width="9" style="3"/>
    <col min="11009" max="11009" width="6.33203125" style="3" customWidth="1"/>
    <col min="11010" max="11010" width="74.1640625" style="3" customWidth="1"/>
    <col min="11011" max="11011" width="7.5" style="3" customWidth="1"/>
    <col min="11012" max="11012" width="7" style="3" customWidth="1"/>
    <col min="11013" max="11013" width="10" style="3" bestFit="1" customWidth="1"/>
    <col min="11014" max="11014" width="10.6640625" style="3" bestFit="1" customWidth="1"/>
    <col min="11015" max="11015" width="8.83203125" style="3" customWidth="1"/>
    <col min="11016" max="11016" width="10.83203125" style="3" customWidth="1"/>
    <col min="11017" max="11017" width="14.83203125" style="3" customWidth="1"/>
    <col min="11018" max="11018" width="8.6640625" style="3" customWidth="1"/>
    <col min="11019" max="11019" width="10.33203125" style="3" bestFit="1" customWidth="1"/>
    <col min="11020" max="11264" width="9" style="3"/>
    <col min="11265" max="11265" width="6.33203125" style="3" customWidth="1"/>
    <col min="11266" max="11266" width="74.1640625" style="3" customWidth="1"/>
    <col min="11267" max="11267" width="7.5" style="3" customWidth="1"/>
    <col min="11268" max="11268" width="7" style="3" customWidth="1"/>
    <col min="11269" max="11269" width="10" style="3" bestFit="1" customWidth="1"/>
    <col min="11270" max="11270" width="10.6640625" style="3" bestFit="1" customWidth="1"/>
    <col min="11271" max="11271" width="8.83203125" style="3" customWidth="1"/>
    <col min="11272" max="11272" width="10.83203125" style="3" customWidth="1"/>
    <col min="11273" max="11273" width="14.83203125" style="3" customWidth="1"/>
    <col min="11274" max="11274" width="8.6640625" style="3" customWidth="1"/>
    <col min="11275" max="11275" width="10.33203125" style="3" bestFit="1" customWidth="1"/>
    <col min="11276" max="11520" width="9" style="3"/>
    <col min="11521" max="11521" width="6.33203125" style="3" customWidth="1"/>
    <col min="11522" max="11522" width="74.1640625" style="3" customWidth="1"/>
    <col min="11523" max="11523" width="7.5" style="3" customWidth="1"/>
    <col min="11524" max="11524" width="7" style="3" customWidth="1"/>
    <col min="11525" max="11525" width="10" style="3" bestFit="1" customWidth="1"/>
    <col min="11526" max="11526" width="10.6640625" style="3" bestFit="1" customWidth="1"/>
    <col min="11527" max="11527" width="8.83203125" style="3" customWidth="1"/>
    <col min="11528" max="11528" width="10.83203125" style="3" customWidth="1"/>
    <col min="11529" max="11529" width="14.83203125" style="3" customWidth="1"/>
    <col min="11530" max="11530" width="8.6640625" style="3" customWidth="1"/>
    <col min="11531" max="11531" width="10.33203125" style="3" bestFit="1" customWidth="1"/>
    <col min="11532" max="11776" width="9" style="3"/>
    <col min="11777" max="11777" width="6.33203125" style="3" customWidth="1"/>
    <col min="11778" max="11778" width="74.1640625" style="3" customWidth="1"/>
    <col min="11779" max="11779" width="7.5" style="3" customWidth="1"/>
    <col min="11780" max="11780" width="7" style="3" customWidth="1"/>
    <col min="11781" max="11781" width="10" style="3" bestFit="1" customWidth="1"/>
    <col min="11782" max="11782" width="10.6640625" style="3" bestFit="1" customWidth="1"/>
    <col min="11783" max="11783" width="8.83203125" style="3" customWidth="1"/>
    <col min="11784" max="11784" width="10.83203125" style="3" customWidth="1"/>
    <col min="11785" max="11785" width="14.83203125" style="3" customWidth="1"/>
    <col min="11786" max="11786" width="8.6640625" style="3" customWidth="1"/>
    <col min="11787" max="11787" width="10.33203125" style="3" bestFit="1" customWidth="1"/>
    <col min="11788" max="12032" width="9" style="3"/>
    <col min="12033" max="12033" width="6.33203125" style="3" customWidth="1"/>
    <col min="12034" max="12034" width="74.1640625" style="3" customWidth="1"/>
    <col min="12035" max="12035" width="7.5" style="3" customWidth="1"/>
    <col min="12036" max="12036" width="7" style="3" customWidth="1"/>
    <col min="12037" max="12037" width="10" style="3" bestFit="1" customWidth="1"/>
    <col min="12038" max="12038" width="10.6640625" style="3" bestFit="1" customWidth="1"/>
    <col min="12039" max="12039" width="8.83203125" style="3" customWidth="1"/>
    <col min="12040" max="12040" width="10.83203125" style="3" customWidth="1"/>
    <col min="12041" max="12041" width="14.83203125" style="3" customWidth="1"/>
    <col min="12042" max="12042" width="8.6640625" style="3" customWidth="1"/>
    <col min="12043" max="12043" width="10.33203125" style="3" bestFit="1" customWidth="1"/>
    <col min="12044" max="12288" width="9" style="3"/>
    <col min="12289" max="12289" width="6.33203125" style="3" customWidth="1"/>
    <col min="12290" max="12290" width="74.1640625" style="3" customWidth="1"/>
    <col min="12291" max="12291" width="7.5" style="3" customWidth="1"/>
    <col min="12292" max="12292" width="7" style="3" customWidth="1"/>
    <col min="12293" max="12293" width="10" style="3" bestFit="1" customWidth="1"/>
    <col min="12294" max="12294" width="10.6640625" style="3" bestFit="1" customWidth="1"/>
    <col min="12295" max="12295" width="8.83203125" style="3" customWidth="1"/>
    <col min="12296" max="12296" width="10.83203125" style="3" customWidth="1"/>
    <col min="12297" max="12297" width="14.83203125" style="3" customWidth="1"/>
    <col min="12298" max="12298" width="8.6640625" style="3" customWidth="1"/>
    <col min="12299" max="12299" width="10.33203125" style="3" bestFit="1" customWidth="1"/>
    <col min="12300" max="12544" width="9" style="3"/>
    <col min="12545" max="12545" width="6.33203125" style="3" customWidth="1"/>
    <col min="12546" max="12546" width="74.1640625" style="3" customWidth="1"/>
    <col min="12547" max="12547" width="7.5" style="3" customWidth="1"/>
    <col min="12548" max="12548" width="7" style="3" customWidth="1"/>
    <col min="12549" max="12549" width="10" style="3" bestFit="1" customWidth="1"/>
    <col min="12550" max="12550" width="10.6640625" style="3" bestFit="1" customWidth="1"/>
    <col min="12551" max="12551" width="8.83203125" style="3" customWidth="1"/>
    <col min="12552" max="12552" width="10.83203125" style="3" customWidth="1"/>
    <col min="12553" max="12553" width="14.83203125" style="3" customWidth="1"/>
    <col min="12554" max="12554" width="8.6640625" style="3" customWidth="1"/>
    <col min="12555" max="12555" width="10.33203125" style="3" bestFit="1" customWidth="1"/>
    <col min="12556" max="12800" width="9" style="3"/>
    <col min="12801" max="12801" width="6.33203125" style="3" customWidth="1"/>
    <col min="12802" max="12802" width="74.1640625" style="3" customWidth="1"/>
    <col min="12803" max="12803" width="7.5" style="3" customWidth="1"/>
    <col min="12804" max="12804" width="7" style="3" customWidth="1"/>
    <col min="12805" max="12805" width="10" style="3" bestFit="1" customWidth="1"/>
    <col min="12806" max="12806" width="10.6640625" style="3" bestFit="1" customWidth="1"/>
    <col min="12807" max="12807" width="8.83203125" style="3" customWidth="1"/>
    <col min="12808" max="12808" width="10.83203125" style="3" customWidth="1"/>
    <col min="12809" max="12809" width="14.83203125" style="3" customWidth="1"/>
    <col min="12810" max="12810" width="8.6640625" style="3" customWidth="1"/>
    <col min="12811" max="12811" width="10.33203125" style="3" bestFit="1" customWidth="1"/>
    <col min="12812" max="13056" width="9" style="3"/>
    <col min="13057" max="13057" width="6.33203125" style="3" customWidth="1"/>
    <col min="13058" max="13058" width="74.1640625" style="3" customWidth="1"/>
    <col min="13059" max="13059" width="7.5" style="3" customWidth="1"/>
    <col min="13060" max="13060" width="7" style="3" customWidth="1"/>
    <col min="13061" max="13061" width="10" style="3" bestFit="1" customWidth="1"/>
    <col min="13062" max="13062" width="10.6640625" style="3" bestFit="1" customWidth="1"/>
    <col min="13063" max="13063" width="8.83203125" style="3" customWidth="1"/>
    <col min="13064" max="13064" width="10.83203125" style="3" customWidth="1"/>
    <col min="13065" max="13065" width="14.83203125" style="3" customWidth="1"/>
    <col min="13066" max="13066" width="8.6640625" style="3" customWidth="1"/>
    <col min="13067" max="13067" width="10.33203125" style="3" bestFit="1" customWidth="1"/>
    <col min="13068" max="13312" width="9" style="3"/>
    <col min="13313" max="13313" width="6.33203125" style="3" customWidth="1"/>
    <col min="13314" max="13314" width="74.1640625" style="3" customWidth="1"/>
    <col min="13315" max="13315" width="7.5" style="3" customWidth="1"/>
    <col min="13316" max="13316" width="7" style="3" customWidth="1"/>
    <col min="13317" max="13317" width="10" style="3" bestFit="1" customWidth="1"/>
    <col min="13318" max="13318" width="10.6640625" style="3" bestFit="1" customWidth="1"/>
    <col min="13319" max="13319" width="8.83203125" style="3" customWidth="1"/>
    <col min="13320" max="13320" width="10.83203125" style="3" customWidth="1"/>
    <col min="13321" max="13321" width="14.83203125" style="3" customWidth="1"/>
    <col min="13322" max="13322" width="8.6640625" style="3" customWidth="1"/>
    <col min="13323" max="13323" width="10.33203125" style="3" bestFit="1" customWidth="1"/>
    <col min="13324" max="13568" width="9" style="3"/>
    <col min="13569" max="13569" width="6.33203125" style="3" customWidth="1"/>
    <col min="13570" max="13570" width="74.1640625" style="3" customWidth="1"/>
    <col min="13571" max="13571" width="7.5" style="3" customWidth="1"/>
    <col min="13572" max="13572" width="7" style="3" customWidth="1"/>
    <col min="13573" max="13573" width="10" style="3" bestFit="1" customWidth="1"/>
    <col min="13574" max="13574" width="10.6640625" style="3" bestFit="1" customWidth="1"/>
    <col min="13575" max="13575" width="8.83203125" style="3" customWidth="1"/>
    <col min="13576" max="13576" width="10.83203125" style="3" customWidth="1"/>
    <col min="13577" max="13577" width="14.83203125" style="3" customWidth="1"/>
    <col min="13578" max="13578" width="8.6640625" style="3" customWidth="1"/>
    <col min="13579" max="13579" width="10.33203125" style="3" bestFit="1" customWidth="1"/>
    <col min="13580" max="13824" width="9" style="3"/>
    <col min="13825" max="13825" width="6.33203125" style="3" customWidth="1"/>
    <col min="13826" max="13826" width="74.1640625" style="3" customWidth="1"/>
    <col min="13827" max="13827" width="7.5" style="3" customWidth="1"/>
    <col min="13828" max="13828" width="7" style="3" customWidth="1"/>
    <col min="13829" max="13829" width="10" style="3" bestFit="1" customWidth="1"/>
    <col min="13830" max="13830" width="10.6640625" style="3" bestFit="1" customWidth="1"/>
    <col min="13831" max="13831" width="8.83203125" style="3" customWidth="1"/>
    <col min="13832" max="13832" width="10.83203125" style="3" customWidth="1"/>
    <col min="13833" max="13833" width="14.83203125" style="3" customWidth="1"/>
    <col min="13834" max="13834" width="8.6640625" style="3" customWidth="1"/>
    <col min="13835" max="13835" width="10.33203125" style="3" bestFit="1" customWidth="1"/>
    <col min="13836" max="14080" width="9" style="3"/>
    <col min="14081" max="14081" width="6.33203125" style="3" customWidth="1"/>
    <col min="14082" max="14082" width="74.1640625" style="3" customWidth="1"/>
    <col min="14083" max="14083" width="7.5" style="3" customWidth="1"/>
    <col min="14084" max="14084" width="7" style="3" customWidth="1"/>
    <col min="14085" max="14085" width="10" style="3" bestFit="1" customWidth="1"/>
    <col min="14086" max="14086" width="10.6640625" style="3" bestFit="1" customWidth="1"/>
    <col min="14087" max="14087" width="8.83203125" style="3" customWidth="1"/>
    <col min="14088" max="14088" width="10.83203125" style="3" customWidth="1"/>
    <col min="14089" max="14089" width="14.83203125" style="3" customWidth="1"/>
    <col min="14090" max="14090" width="8.6640625" style="3" customWidth="1"/>
    <col min="14091" max="14091" width="10.33203125" style="3" bestFit="1" customWidth="1"/>
    <col min="14092" max="14336" width="9" style="3"/>
    <col min="14337" max="14337" width="6.33203125" style="3" customWidth="1"/>
    <col min="14338" max="14338" width="74.1640625" style="3" customWidth="1"/>
    <col min="14339" max="14339" width="7.5" style="3" customWidth="1"/>
    <col min="14340" max="14340" width="7" style="3" customWidth="1"/>
    <col min="14341" max="14341" width="10" style="3" bestFit="1" customWidth="1"/>
    <col min="14342" max="14342" width="10.6640625" style="3" bestFit="1" customWidth="1"/>
    <col min="14343" max="14343" width="8.83203125" style="3" customWidth="1"/>
    <col min="14344" max="14344" width="10.83203125" style="3" customWidth="1"/>
    <col min="14345" max="14345" width="14.83203125" style="3" customWidth="1"/>
    <col min="14346" max="14346" width="8.6640625" style="3" customWidth="1"/>
    <col min="14347" max="14347" width="10.33203125" style="3" bestFit="1" customWidth="1"/>
    <col min="14348" max="14592" width="9" style="3"/>
    <col min="14593" max="14593" width="6.33203125" style="3" customWidth="1"/>
    <col min="14594" max="14594" width="74.1640625" style="3" customWidth="1"/>
    <col min="14595" max="14595" width="7.5" style="3" customWidth="1"/>
    <col min="14596" max="14596" width="7" style="3" customWidth="1"/>
    <col min="14597" max="14597" width="10" style="3" bestFit="1" customWidth="1"/>
    <col min="14598" max="14598" width="10.6640625" style="3" bestFit="1" customWidth="1"/>
    <col min="14599" max="14599" width="8.83203125" style="3" customWidth="1"/>
    <col min="14600" max="14600" width="10.83203125" style="3" customWidth="1"/>
    <col min="14601" max="14601" width="14.83203125" style="3" customWidth="1"/>
    <col min="14602" max="14602" width="8.6640625" style="3" customWidth="1"/>
    <col min="14603" max="14603" width="10.33203125" style="3" bestFit="1" customWidth="1"/>
    <col min="14604" max="14848" width="9" style="3"/>
    <col min="14849" max="14849" width="6.33203125" style="3" customWidth="1"/>
    <col min="14850" max="14850" width="74.1640625" style="3" customWidth="1"/>
    <col min="14851" max="14851" width="7.5" style="3" customWidth="1"/>
    <col min="14852" max="14852" width="7" style="3" customWidth="1"/>
    <col min="14853" max="14853" width="10" style="3" bestFit="1" customWidth="1"/>
    <col min="14854" max="14854" width="10.6640625" style="3" bestFit="1" customWidth="1"/>
    <col min="14855" max="14855" width="8.83203125" style="3" customWidth="1"/>
    <col min="14856" max="14856" width="10.83203125" style="3" customWidth="1"/>
    <col min="14857" max="14857" width="14.83203125" style="3" customWidth="1"/>
    <col min="14858" max="14858" width="8.6640625" style="3" customWidth="1"/>
    <col min="14859" max="14859" width="10.33203125" style="3" bestFit="1" customWidth="1"/>
    <col min="14860" max="15104" width="9" style="3"/>
    <col min="15105" max="15105" width="6.33203125" style="3" customWidth="1"/>
    <col min="15106" max="15106" width="74.1640625" style="3" customWidth="1"/>
    <col min="15107" max="15107" width="7.5" style="3" customWidth="1"/>
    <col min="15108" max="15108" width="7" style="3" customWidth="1"/>
    <col min="15109" max="15109" width="10" style="3" bestFit="1" customWidth="1"/>
    <col min="15110" max="15110" width="10.6640625" style="3" bestFit="1" customWidth="1"/>
    <col min="15111" max="15111" width="8.83203125" style="3" customWidth="1"/>
    <col min="15112" max="15112" width="10.83203125" style="3" customWidth="1"/>
    <col min="15113" max="15113" width="14.83203125" style="3" customWidth="1"/>
    <col min="15114" max="15114" width="8.6640625" style="3" customWidth="1"/>
    <col min="15115" max="15115" width="10.33203125" style="3" bestFit="1" customWidth="1"/>
    <col min="15116" max="15360" width="9" style="3"/>
    <col min="15361" max="15361" width="6.33203125" style="3" customWidth="1"/>
    <col min="15362" max="15362" width="74.1640625" style="3" customWidth="1"/>
    <col min="15363" max="15363" width="7.5" style="3" customWidth="1"/>
    <col min="15364" max="15364" width="7" style="3" customWidth="1"/>
    <col min="15365" max="15365" width="10" style="3" bestFit="1" customWidth="1"/>
    <col min="15366" max="15366" width="10.6640625" style="3" bestFit="1" customWidth="1"/>
    <col min="15367" max="15367" width="8.83203125" style="3" customWidth="1"/>
    <col min="15368" max="15368" width="10.83203125" style="3" customWidth="1"/>
    <col min="15369" max="15369" width="14.83203125" style="3" customWidth="1"/>
    <col min="15370" max="15370" width="8.6640625" style="3" customWidth="1"/>
    <col min="15371" max="15371" width="10.33203125" style="3" bestFit="1" customWidth="1"/>
    <col min="15372" max="15616" width="9" style="3"/>
    <col min="15617" max="15617" width="6.33203125" style="3" customWidth="1"/>
    <col min="15618" max="15618" width="74.1640625" style="3" customWidth="1"/>
    <col min="15619" max="15619" width="7.5" style="3" customWidth="1"/>
    <col min="15620" max="15620" width="7" style="3" customWidth="1"/>
    <col min="15621" max="15621" width="10" style="3" bestFit="1" customWidth="1"/>
    <col min="15622" max="15622" width="10.6640625" style="3" bestFit="1" customWidth="1"/>
    <col min="15623" max="15623" width="8.83203125" style="3" customWidth="1"/>
    <col min="15624" max="15624" width="10.83203125" style="3" customWidth="1"/>
    <col min="15625" max="15625" width="14.83203125" style="3" customWidth="1"/>
    <col min="15626" max="15626" width="8.6640625" style="3" customWidth="1"/>
    <col min="15627" max="15627" width="10.33203125" style="3" bestFit="1" customWidth="1"/>
    <col min="15628" max="15872" width="9" style="3"/>
    <col min="15873" max="15873" width="6.33203125" style="3" customWidth="1"/>
    <col min="15874" max="15874" width="74.1640625" style="3" customWidth="1"/>
    <col min="15875" max="15875" width="7.5" style="3" customWidth="1"/>
    <col min="15876" max="15876" width="7" style="3" customWidth="1"/>
    <col min="15877" max="15877" width="10" style="3" bestFit="1" customWidth="1"/>
    <col min="15878" max="15878" width="10.6640625" style="3" bestFit="1" customWidth="1"/>
    <col min="15879" max="15879" width="8.83203125" style="3" customWidth="1"/>
    <col min="15880" max="15880" width="10.83203125" style="3" customWidth="1"/>
    <col min="15881" max="15881" width="14.83203125" style="3" customWidth="1"/>
    <col min="15882" max="15882" width="8.6640625" style="3" customWidth="1"/>
    <col min="15883" max="15883" width="10.33203125" style="3" bestFit="1" customWidth="1"/>
    <col min="15884" max="16128" width="9" style="3"/>
    <col min="16129" max="16129" width="6.33203125" style="3" customWidth="1"/>
    <col min="16130" max="16130" width="74.1640625" style="3" customWidth="1"/>
    <col min="16131" max="16131" width="7.5" style="3" customWidth="1"/>
    <col min="16132" max="16132" width="7" style="3" customWidth="1"/>
    <col min="16133" max="16133" width="10" style="3" bestFit="1" customWidth="1"/>
    <col min="16134" max="16134" width="10.6640625" style="3" bestFit="1" customWidth="1"/>
    <col min="16135" max="16135" width="8.83203125" style="3" customWidth="1"/>
    <col min="16136" max="16136" width="10.83203125" style="3" customWidth="1"/>
    <col min="16137" max="16137" width="14.83203125" style="3" customWidth="1"/>
    <col min="16138" max="16138" width="8.6640625" style="3" customWidth="1"/>
    <col min="16139" max="16139" width="10.33203125" style="3" bestFit="1" customWidth="1"/>
    <col min="16140" max="16384" width="9" style="3"/>
  </cols>
  <sheetData>
    <row r="1" spans="1:10" s="39" customFormat="1" x14ac:dyDescent="0.5">
      <c r="A1" s="106"/>
      <c r="B1" s="185"/>
      <c r="E1" s="97"/>
      <c r="I1" s="39" t="s">
        <v>62</v>
      </c>
      <c r="J1" s="322">
        <v>1</v>
      </c>
    </row>
    <row r="2" spans="1:10" s="39" customFormat="1" x14ac:dyDescent="0.5">
      <c r="A2" s="398" t="s">
        <v>63</v>
      </c>
      <c r="B2" s="398"/>
      <c r="C2" s="398"/>
      <c r="D2" s="398"/>
      <c r="E2" s="398"/>
      <c r="F2" s="398"/>
      <c r="G2" s="398"/>
      <c r="H2" s="398"/>
      <c r="I2" s="398"/>
      <c r="J2" s="398"/>
    </row>
    <row r="3" spans="1:10" s="42" customFormat="1" ht="24" x14ac:dyDescent="0.55000000000000004">
      <c r="A3" s="399" t="s">
        <v>68</v>
      </c>
      <c r="B3" s="399"/>
      <c r="C3" s="399"/>
      <c r="D3" s="399"/>
      <c r="E3" s="399"/>
      <c r="F3" s="399"/>
      <c r="G3" s="399"/>
      <c r="H3" s="41"/>
      <c r="I3" s="41"/>
      <c r="J3" s="323"/>
    </row>
    <row r="4" spans="1:10" s="42" customFormat="1" ht="24" x14ac:dyDescent="0.55000000000000004">
      <c r="A4" s="400" t="s">
        <v>1715</v>
      </c>
      <c r="B4" s="400"/>
      <c r="C4" s="400"/>
      <c r="D4" s="400"/>
      <c r="E4" s="400"/>
      <c r="F4" s="400"/>
      <c r="G4" s="400"/>
      <c r="H4" s="43"/>
      <c r="I4" s="43"/>
      <c r="J4" s="324"/>
    </row>
    <row r="5" spans="1:10" s="42" customFormat="1" ht="24" x14ac:dyDescent="0.55000000000000004">
      <c r="A5" s="400" t="s">
        <v>1714</v>
      </c>
      <c r="B5" s="400"/>
      <c r="C5" s="44"/>
      <c r="D5" s="44" t="s">
        <v>64</v>
      </c>
      <c r="E5" s="98"/>
      <c r="F5" s="44"/>
      <c r="G5" s="44"/>
      <c r="H5" s="43"/>
      <c r="I5" s="43"/>
      <c r="J5" s="324"/>
    </row>
    <row r="6" spans="1:10" s="42" customFormat="1" ht="24" x14ac:dyDescent="0.55000000000000004">
      <c r="A6" s="400" t="s">
        <v>1713</v>
      </c>
      <c r="B6" s="400"/>
      <c r="C6" s="400"/>
      <c r="D6" s="400"/>
      <c r="E6" s="400"/>
      <c r="F6" s="400"/>
      <c r="G6" s="400"/>
      <c r="H6" s="43"/>
      <c r="I6" s="43"/>
      <c r="J6" s="324"/>
    </row>
    <row r="7" spans="1:10" s="42" customFormat="1" ht="24" x14ac:dyDescent="0.55000000000000004">
      <c r="A7" s="312" t="s">
        <v>1712</v>
      </c>
      <c r="B7" s="186"/>
      <c r="C7" s="45"/>
      <c r="D7" s="312" t="s">
        <v>65</v>
      </c>
      <c r="E7" s="99"/>
      <c r="F7" s="46" t="s">
        <v>66</v>
      </c>
      <c r="G7" s="312"/>
      <c r="H7" s="43"/>
      <c r="I7" s="43"/>
      <c r="J7" s="325">
        <f ca="1">TODAY()</f>
        <v>44125</v>
      </c>
    </row>
    <row r="8" spans="1:10" s="39" customFormat="1" ht="22.5" thickBot="1" x14ac:dyDescent="0.55000000000000004">
      <c r="B8" s="185"/>
      <c r="E8" s="147"/>
      <c r="J8" s="185" t="s">
        <v>67</v>
      </c>
    </row>
    <row r="9" spans="1:10" s="36" customFormat="1" ht="18.75" thickTop="1" x14ac:dyDescent="0.4">
      <c r="A9" s="395" t="s">
        <v>59</v>
      </c>
      <c r="B9" s="393" t="s">
        <v>1</v>
      </c>
      <c r="C9" s="395" t="s">
        <v>2</v>
      </c>
      <c r="D9" s="395" t="s">
        <v>3</v>
      </c>
      <c r="E9" s="392" t="s">
        <v>8</v>
      </c>
      <c r="F9" s="392"/>
      <c r="G9" s="392" t="s">
        <v>60</v>
      </c>
      <c r="H9" s="392"/>
      <c r="I9" s="35" t="s">
        <v>21</v>
      </c>
      <c r="J9" s="393" t="s">
        <v>5</v>
      </c>
    </row>
    <row r="10" spans="1:10" s="36" customFormat="1" ht="18.75" thickBot="1" x14ac:dyDescent="0.45">
      <c r="A10" s="396"/>
      <c r="B10" s="394"/>
      <c r="C10" s="396"/>
      <c r="D10" s="396"/>
      <c r="E10" s="148" t="s">
        <v>61</v>
      </c>
      <c r="F10" s="37" t="s">
        <v>4</v>
      </c>
      <c r="G10" s="37" t="s">
        <v>61</v>
      </c>
      <c r="H10" s="37" t="s">
        <v>4</v>
      </c>
      <c r="I10" s="38" t="s">
        <v>0</v>
      </c>
      <c r="J10" s="394"/>
    </row>
    <row r="11" spans="1:10" ht="22.5" thickTop="1" x14ac:dyDescent="0.5">
      <c r="A11" s="126">
        <v>12.1</v>
      </c>
      <c r="B11" s="135" t="s">
        <v>957</v>
      </c>
      <c r="C11" s="9"/>
      <c r="D11" s="10"/>
      <c r="E11" s="11"/>
      <c r="F11" s="13"/>
      <c r="G11" s="9"/>
      <c r="H11" s="11"/>
      <c r="I11" s="16"/>
      <c r="J11" s="328"/>
    </row>
    <row r="12" spans="1:10" x14ac:dyDescent="0.5">
      <c r="A12" s="10" t="s">
        <v>945</v>
      </c>
      <c r="B12" s="135" t="s">
        <v>946</v>
      </c>
      <c r="C12" s="9"/>
      <c r="D12" s="10"/>
      <c r="E12" s="11"/>
      <c r="F12" s="13"/>
      <c r="G12" s="9"/>
      <c r="H12" s="11"/>
      <c r="I12" s="16"/>
      <c r="J12" s="328"/>
    </row>
    <row r="13" spans="1:10" ht="43.5" x14ac:dyDescent="0.5">
      <c r="A13" s="10"/>
      <c r="B13" s="338" t="s">
        <v>455</v>
      </c>
      <c r="C13" s="9"/>
      <c r="D13" s="10"/>
      <c r="E13" s="11"/>
      <c r="F13" s="13"/>
      <c r="G13" s="9"/>
      <c r="H13" s="11"/>
      <c r="I13" s="16"/>
      <c r="J13" s="328"/>
    </row>
    <row r="14" spans="1:10" ht="37.5" x14ac:dyDescent="0.5">
      <c r="A14" s="10"/>
      <c r="B14" s="14" t="s">
        <v>954</v>
      </c>
      <c r="C14" s="9"/>
      <c r="D14" s="10" t="s">
        <v>343</v>
      </c>
      <c r="E14" s="11">
        <v>6800</v>
      </c>
      <c r="F14" s="23">
        <f t="shared" ref="F14:F18" si="0">E14*C14</f>
        <v>0</v>
      </c>
      <c r="G14" s="9">
        <v>126</v>
      </c>
      <c r="H14" s="23">
        <f t="shared" ref="H14:H18" si="1">G14*C14</f>
        <v>0</v>
      </c>
      <c r="I14" s="23">
        <f t="shared" ref="I14:I18" si="2">H14+F14</f>
        <v>0</v>
      </c>
      <c r="J14" s="328" t="s">
        <v>454</v>
      </c>
    </row>
    <row r="15" spans="1:10" ht="37.5" x14ac:dyDescent="0.5">
      <c r="A15" s="10"/>
      <c r="B15" s="14" t="s">
        <v>953</v>
      </c>
      <c r="C15" s="9"/>
      <c r="D15" s="10" t="s">
        <v>343</v>
      </c>
      <c r="E15" s="11">
        <v>7800</v>
      </c>
      <c r="F15" s="23">
        <f t="shared" ref="F15" si="3">E15*C15</f>
        <v>0</v>
      </c>
      <c r="G15" s="9">
        <v>147</v>
      </c>
      <c r="H15" s="23">
        <f t="shared" ref="H15" si="4">G15*C15</f>
        <v>0</v>
      </c>
      <c r="I15" s="23">
        <f t="shared" ref="I15" si="5">H15+F15</f>
        <v>0</v>
      </c>
      <c r="J15" s="328" t="s">
        <v>454</v>
      </c>
    </row>
    <row r="16" spans="1:10" ht="37.5" x14ac:dyDescent="0.5">
      <c r="A16" s="10"/>
      <c r="B16" s="14" t="s">
        <v>344</v>
      </c>
      <c r="C16" s="9"/>
      <c r="D16" s="10" t="s">
        <v>343</v>
      </c>
      <c r="E16" s="11">
        <v>8300</v>
      </c>
      <c r="F16" s="23">
        <f t="shared" ref="F16" si="6">E16*C16</f>
        <v>0</v>
      </c>
      <c r="G16" s="9">
        <v>168</v>
      </c>
      <c r="H16" s="23">
        <f t="shared" ref="H16" si="7">G16*C16</f>
        <v>0</v>
      </c>
      <c r="I16" s="23">
        <f t="shared" ref="I16" si="8">H16+F16</f>
        <v>0</v>
      </c>
      <c r="J16" s="328" t="s">
        <v>454</v>
      </c>
    </row>
    <row r="17" spans="1:10" ht="37.5" x14ac:dyDescent="0.5">
      <c r="A17" s="10"/>
      <c r="B17" s="14" t="s">
        <v>345</v>
      </c>
      <c r="C17" s="9"/>
      <c r="D17" s="10" t="s">
        <v>343</v>
      </c>
      <c r="E17" s="11">
        <v>8800</v>
      </c>
      <c r="F17" s="23">
        <f t="shared" si="0"/>
        <v>0</v>
      </c>
      <c r="G17" s="9">
        <v>189</v>
      </c>
      <c r="H17" s="23">
        <f t="shared" si="1"/>
        <v>0</v>
      </c>
      <c r="I17" s="23">
        <f t="shared" si="2"/>
        <v>0</v>
      </c>
      <c r="J17" s="328" t="s">
        <v>454</v>
      </c>
    </row>
    <row r="18" spans="1:10" ht="37.5" x14ac:dyDescent="0.5">
      <c r="A18" s="10"/>
      <c r="B18" s="14" t="s">
        <v>346</v>
      </c>
      <c r="C18" s="9"/>
      <c r="D18" s="10" t="s">
        <v>343</v>
      </c>
      <c r="E18" s="11">
        <v>9200</v>
      </c>
      <c r="F18" s="23">
        <f t="shared" si="0"/>
        <v>0</v>
      </c>
      <c r="G18" s="9">
        <v>210</v>
      </c>
      <c r="H18" s="23">
        <f t="shared" si="1"/>
        <v>0</v>
      </c>
      <c r="I18" s="23">
        <f t="shared" si="2"/>
        <v>0</v>
      </c>
      <c r="J18" s="328" t="s">
        <v>454</v>
      </c>
    </row>
    <row r="19" spans="1:10" x14ac:dyDescent="0.5">
      <c r="A19" s="10"/>
      <c r="B19" s="14"/>
      <c r="C19" s="9"/>
      <c r="D19" s="10"/>
      <c r="E19" s="11"/>
      <c r="F19" s="13"/>
      <c r="G19" s="9"/>
      <c r="H19" s="11"/>
      <c r="I19" s="16"/>
      <c r="J19" s="328"/>
    </row>
    <row r="20" spans="1:10" ht="43.5" x14ac:dyDescent="0.5">
      <c r="A20" s="10"/>
      <c r="B20" s="338" t="s">
        <v>526</v>
      </c>
      <c r="C20" s="9"/>
      <c r="D20" s="10"/>
      <c r="E20" s="11"/>
      <c r="F20" s="13"/>
      <c r="G20" s="9"/>
      <c r="H20" s="11"/>
      <c r="I20" s="16"/>
      <c r="J20" s="328"/>
    </row>
    <row r="21" spans="1:10" ht="37.5" x14ac:dyDescent="0.5">
      <c r="A21" s="10"/>
      <c r="B21" s="14" t="s">
        <v>956</v>
      </c>
      <c r="C21" s="9"/>
      <c r="D21" s="10" t="s">
        <v>343</v>
      </c>
      <c r="E21" s="11">
        <v>2100</v>
      </c>
      <c r="F21" s="23">
        <f t="shared" ref="F21:F25" si="9">E21*C21</f>
        <v>0</v>
      </c>
      <c r="G21" s="9">
        <v>114</v>
      </c>
      <c r="H21" s="23">
        <f t="shared" ref="H21:H25" si="10">G21*C21</f>
        <v>0</v>
      </c>
      <c r="I21" s="23">
        <f t="shared" ref="I21:I25" si="11">H21+F21</f>
        <v>0</v>
      </c>
      <c r="J21" s="328" t="s">
        <v>454</v>
      </c>
    </row>
    <row r="22" spans="1:10" ht="37.5" x14ac:dyDescent="0.5">
      <c r="A22" s="10"/>
      <c r="B22" s="14" t="s">
        <v>955</v>
      </c>
      <c r="C22" s="9"/>
      <c r="D22" s="10" t="s">
        <v>343</v>
      </c>
      <c r="E22" s="11">
        <v>2150</v>
      </c>
      <c r="F22" s="23">
        <f t="shared" ref="F22:F23" si="12">E22*C22</f>
        <v>0</v>
      </c>
      <c r="G22" s="9">
        <v>147</v>
      </c>
      <c r="H22" s="23">
        <f t="shared" ref="H22:H23" si="13">G22*C22</f>
        <v>0</v>
      </c>
      <c r="I22" s="23">
        <f t="shared" ref="I22:I23" si="14">H22+F22</f>
        <v>0</v>
      </c>
      <c r="J22" s="328" t="s">
        <v>454</v>
      </c>
    </row>
    <row r="23" spans="1:10" ht="37.5" x14ac:dyDescent="0.5">
      <c r="A23" s="10"/>
      <c r="B23" s="14" t="s">
        <v>347</v>
      </c>
      <c r="C23" s="9"/>
      <c r="D23" s="10" t="s">
        <v>343</v>
      </c>
      <c r="E23" s="11">
        <v>2200</v>
      </c>
      <c r="F23" s="23">
        <f t="shared" si="12"/>
        <v>0</v>
      </c>
      <c r="G23" s="9">
        <v>168</v>
      </c>
      <c r="H23" s="23">
        <f t="shared" si="13"/>
        <v>0</v>
      </c>
      <c r="I23" s="23">
        <f t="shared" si="14"/>
        <v>0</v>
      </c>
      <c r="J23" s="328" t="s">
        <v>454</v>
      </c>
    </row>
    <row r="24" spans="1:10" ht="37.5" x14ac:dyDescent="0.5">
      <c r="A24" s="10"/>
      <c r="B24" s="14" t="s">
        <v>348</v>
      </c>
      <c r="C24" s="9"/>
      <c r="D24" s="10" t="s">
        <v>343</v>
      </c>
      <c r="E24" s="11">
        <v>2400</v>
      </c>
      <c r="F24" s="23">
        <f t="shared" si="9"/>
        <v>0</v>
      </c>
      <c r="G24" s="9">
        <v>189</v>
      </c>
      <c r="H24" s="23">
        <f t="shared" si="10"/>
        <v>0</v>
      </c>
      <c r="I24" s="23">
        <f t="shared" si="11"/>
        <v>0</v>
      </c>
      <c r="J24" s="328" t="s">
        <v>454</v>
      </c>
    </row>
    <row r="25" spans="1:10" ht="37.5" x14ac:dyDescent="0.5">
      <c r="A25" s="10"/>
      <c r="B25" s="14" t="s">
        <v>349</v>
      </c>
      <c r="C25" s="9"/>
      <c r="D25" s="10" t="s">
        <v>343</v>
      </c>
      <c r="E25" s="11">
        <v>2600</v>
      </c>
      <c r="F25" s="23">
        <f t="shared" si="9"/>
        <v>0</v>
      </c>
      <c r="G25" s="9">
        <v>210</v>
      </c>
      <c r="H25" s="23">
        <f t="shared" si="10"/>
        <v>0</v>
      </c>
      <c r="I25" s="23">
        <f t="shared" si="11"/>
        <v>0</v>
      </c>
      <c r="J25" s="328" t="s">
        <v>454</v>
      </c>
    </row>
    <row r="26" spans="1:10" x14ac:dyDescent="0.5">
      <c r="A26" s="10"/>
      <c r="B26" s="14"/>
      <c r="C26" s="9"/>
      <c r="D26" s="10"/>
      <c r="E26" s="11"/>
      <c r="F26" s="23"/>
      <c r="G26" s="9"/>
      <c r="H26" s="23"/>
      <c r="I26" s="23"/>
      <c r="J26" s="328"/>
    </row>
    <row r="27" spans="1:10" x14ac:dyDescent="0.5">
      <c r="A27" s="10"/>
      <c r="B27" s="14"/>
      <c r="C27" s="9"/>
      <c r="D27" s="10"/>
      <c r="E27" s="11"/>
      <c r="F27" s="13"/>
      <c r="G27" s="9"/>
      <c r="H27" s="11"/>
      <c r="I27" s="16"/>
      <c r="J27" s="328"/>
    </row>
    <row r="28" spans="1:10" x14ac:dyDescent="0.5">
      <c r="A28" s="10" t="s">
        <v>959</v>
      </c>
      <c r="B28" s="135" t="s">
        <v>958</v>
      </c>
      <c r="C28" s="9"/>
      <c r="D28" s="10"/>
      <c r="E28" s="11"/>
      <c r="F28" s="13"/>
      <c r="G28" s="9"/>
      <c r="H28" s="11"/>
      <c r="I28" s="16"/>
      <c r="J28" s="328"/>
    </row>
    <row r="29" spans="1:10" ht="43.5" x14ac:dyDescent="0.5">
      <c r="A29" s="10"/>
      <c r="B29" s="338" t="s">
        <v>960</v>
      </c>
      <c r="C29" s="9"/>
      <c r="D29" s="10"/>
      <c r="E29" s="11"/>
      <c r="F29" s="13"/>
      <c r="G29" s="9"/>
      <c r="H29" s="11"/>
      <c r="I29" s="16"/>
      <c r="J29" s="328"/>
    </row>
    <row r="30" spans="1:10" ht="37.5" x14ac:dyDescent="0.5">
      <c r="A30" s="10"/>
      <c r="B30" s="14" t="s">
        <v>962</v>
      </c>
      <c r="C30" s="9"/>
      <c r="D30" s="10" t="s">
        <v>343</v>
      </c>
      <c r="E30" s="11">
        <v>3100</v>
      </c>
      <c r="F30" s="23">
        <f t="shared" ref="F30:F33" si="15">E30*C30</f>
        <v>0</v>
      </c>
      <c r="G30" s="9">
        <v>69</v>
      </c>
      <c r="H30" s="23">
        <f t="shared" ref="H30:H33" si="16">G30*C30</f>
        <v>0</v>
      </c>
      <c r="I30" s="23">
        <f t="shared" ref="I30:I33" si="17">H30+F30</f>
        <v>0</v>
      </c>
      <c r="J30" s="328" t="s">
        <v>454</v>
      </c>
    </row>
    <row r="31" spans="1:10" ht="37.5" x14ac:dyDescent="0.5">
      <c r="A31" s="10"/>
      <c r="B31" s="14" t="s">
        <v>963</v>
      </c>
      <c r="C31" s="9"/>
      <c r="D31" s="10" t="s">
        <v>343</v>
      </c>
      <c r="E31" s="11">
        <v>3240</v>
      </c>
      <c r="F31" s="23">
        <f t="shared" si="15"/>
        <v>0</v>
      </c>
      <c r="G31" s="9">
        <v>72</v>
      </c>
      <c r="H31" s="23">
        <f t="shared" si="16"/>
        <v>0</v>
      </c>
      <c r="I31" s="23">
        <f t="shared" si="17"/>
        <v>0</v>
      </c>
      <c r="J31" s="328" t="s">
        <v>454</v>
      </c>
    </row>
    <row r="32" spans="1:10" ht="37.5" x14ac:dyDescent="0.5">
      <c r="A32" s="10"/>
      <c r="B32" s="14" t="s">
        <v>964</v>
      </c>
      <c r="C32" s="9"/>
      <c r="D32" s="10" t="s">
        <v>343</v>
      </c>
      <c r="E32" s="11">
        <v>3400</v>
      </c>
      <c r="F32" s="23">
        <f t="shared" si="15"/>
        <v>0</v>
      </c>
      <c r="G32" s="9">
        <v>80</v>
      </c>
      <c r="H32" s="23">
        <f t="shared" si="16"/>
        <v>0</v>
      </c>
      <c r="I32" s="23">
        <f t="shared" si="17"/>
        <v>0</v>
      </c>
      <c r="J32" s="328" t="s">
        <v>454</v>
      </c>
    </row>
    <row r="33" spans="1:10" ht="37.5" x14ac:dyDescent="0.5">
      <c r="A33" s="10"/>
      <c r="B33" s="14" t="s">
        <v>965</v>
      </c>
      <c r="C33" s="9"/>
      <c r="D33" s="10" t="s">
        <v>343</v>
      </c>
      <c r="E33" s="11">
        <v>3554</v>
      </c>
      <c r="F33" s="23">
        <f t="shared" si="15"/>
        <v>0</v>
      </c>
      <c r="G33" s="9">
        <v>84</v>
      </c>
      <c r="H33" s="23">
        <f t="shared" si="16"/>
        <v>0</v>
      </c>
      <c r="I33" s="23">
        <f t="shared" si="17"/>
        <v>0</v>
      </c>
      <c r="J33" s="328" t="s">
        <v>454</v>
      </c>
    </row>
    <row r="34" spans="1:10" x14ac:dyDescent="0.5">
      <c r="A34" s="10"/>
      <c r="B34" s="14"/>
      <c r="C34" s="9"/>
      <c r="D34" s="10"/>
      <c r="E34" s="11"/>
      <c r="F34" s="13"/>
      <c r="G34" s="9"/>
      <c r="H34" s="11"/>
      <c r="I34" s="16"/>
      <c r="J34" s="328"/>
    </row>
    <row r="35" spans="1:10" ht="43.5" x14ac:dyDescent="0.5">
      <c r="A35" s="10"/>
      <c r="B35" s="338" t="s">
        <v>961</v>
      </c>
      <c r="C35" s="9"/>
      <c r="D35" s="10"/>
      <c r="E35" s="11"/>
      <c r="F35" s="13"/>
      <c r="G35" s="9"/>
      <c r="H35" s="11"/>
      <c r="I35" s="16"/>
      <c r="J35" s="328"/>
    </row>
    <row r="36" spans="1:10" ht="37.5" x14ac:dyDescent="0.5">
      <c r="A36" s="10"/>
      <c r="B36" s="14" t="s">
        <v>966</v>
      </c>
      <c r="C36" s="9"/>
      <c r="D36" s="10" t="s">
        <v>343</v>
      </c>
      <c r="E36" s="11">
        <v>650</v>
      </c>
      <c r="F36" s="23">
        <f t="shared" ref="F36:F39" si="18">E36*C36</f>
        <v>0</v>
      </c>
      <c r="G36" s="9">
        <v>69</v>
      </c>
      <c r="H36" s="23">
        <f t="shared" ref="H36:H39" si="19">G36*C36</f>
        <v>0</v>
      </c>
      <c r="I36" s="23">
        <f t="shared" ref="I36:I39" si="20">H36+F36</f>
        <v>0</v>
      </c>
      <c r="J36" s="328" t="s">
        <v>454</v>
      </c>
    </row>
    <row r="37" spans="1:10" ht="37.5" x14ac:dyDescent="0.5">
      <c r="A37" s="10"/>
      <c r="B37" s="14" t="s">
        <v>969</v>
      </c>
      <c r="C37" s="9"/>
      <c r="D37" s="10" t="s">
        <v>343</v>
      </c>
      <c r="E37" s="11">
        <v>700</v>
      </c>
      <c r="F37" s="23">
        <f t="shared" si="18"/>
        <v>0</v>
      </c>
      <c r="G37" s="9">
        <v>72</v>
      </c>
      <c r="H37" s="23">
        <f t="shared" si="19"/>
        <v>0</v>
      </c>
      <c r="I37" s="23">
        <f t="shared" si="20"/>
        <v>0</v>
      </c>
      <c r="J37" s="328" t="s">
        <v>454</v>
      </c>
    </row>
    <row r="38" spans="1:10" ht="37.5" x14ac:dyDescent="0.5">
      <c r="A38" s="10"/>
      <c r="B38" s="14" t="s">
        <v>967</v>
      </c>
      <c r="C38" s="9"/>
      <c r="D38" s="10" t="s">
        <v>343</v>
      </c>
      <c r="E38" s="11">
        <v>750</v>
      </c>
      <c r="F38" s="23">
        <f t="shared" si="18"/>
        <v>0</v>
      </c>
      <c r="G38" s="9">
        <v>80</v>
      </c>
      <c r="H38" s="23">
        <f t="shared" si="19"/>
        <v>0</v>
      </c>
      <c r="I38" s="23">
        <f t="shared" si="20"/>
        <v>0</v>
      </c>
      <c r="J38" s="328" t="s">
        <v>454</v>
      </c>
    </row>
    <row r="39" spans="1:10" ht="37.5" x14ac:dyDescent="0.5">
      <c r="A39" s="10"/>
      <c r="B39" s="14" t="s">
        <v>968</v>
      </c>
      <c r="C39" s="9"/>
      <c r="D39" s="10" t="s">
        <v>343</v>
      </c>
      <c r="E39" s="11">
        <v>800</v>
      </c>
      <c r="F39" s="23">
        <f t="shared" si="18"/>
        <v>0</v>
      </c>
      <c r="G39" s="9">
        <v>84</v>
      </c>
      <c r="H39" s="23">
        <f t="shared" si="19"/>
        <v>0</v>
      </c>
      <c r="I39" s="23">
        <f t="shared" si="20"/>
        <v>0</v>
      </c>
      <c r="J39" s="328" t="s">
        <v>454</v>
      </c>
    </row>
    <row r="40" spans="1:10" x14ac:dyDescent="0.5">
      <c r="A40" s="10"/>
      <c r="B40" s="14"/>
      <c r="C40" s="9"/>
      <c r="D40" s="10"/>
      <c r="E40" s="11"/>
      <c r="F40" s="23"/>
      <c r="G40" s="9"/>
      <c r="H40" s="23"/>
      <c r="I40" s="23"/>
      <c r="J40" s="328"/>
    </row>
    <row r="41" spans="1:10" x14ac:dyDescent="0.5">
      <c r="A41" s="10" t="s">
        <v>959</v>
      </c>
      <c r="B41" s="135" t="s">
        <v>970</v>
      </c>
      <c r="C41" s="9"/>
      <c r="D41" s="10"/>
      <c r="E41" s="11"/>
      <c r="F41" s="13"/>
      <c r="G41" s="9"/>
      <c r="H41" s="11"/>
      <c r="I41" s="16"/>
      <c r="J41" s="328"/>
    </row>
    <row r="42" spans="1:10" x14ac:dyDescent="0.5">
      <c r="A42" s="10"/>
      <c r="B42" s="338" t="s">
        <v>972</v>
      </c>
      <c r="C42" s="9"/>
      <c r="D42" s="10"/>
      <c r="E42" s="11"/>
      <c r="F42" s="13"/>
      <c r="G42" s="9"/>
      <c r="H42" s="11"/>
      <c r="I42" s="16"/>
      <c r="J42" s="328"/>
    </row>
    <row r="43" spans="1:10" x14ac:dyDescent="0.5">
      <c r="A43" s="10"/>
      <c r="B43" s="14" t="s">
        <v>974</v>
      </c>
      <c r="C43" s="9"/>
      <c r="D43" s="10" t="s">
        <v>343</v>
      </c>
      <c r="E43" s="11">
        <v>1900</v>
      </c>
      <c r="F43" s="23">
        <f t="shared" ref="F43:F47" si="21">E43*C43</f>
        <v>0</v>
      </c>
      <c r="G43" s="9">
        <v>80</v>
      </c>
      <c r="H43" s="23">
        <f t="shared" ref="H43:H47" si="22">G43*C43</f>
        <v>0</v>
      </c>
      <c r="I43" s="23">
        <f t="shared" ref="I43:I47" si="23">H43+F43</f>
        <v>0</v>
      </c>
      <c r="J43" s="328"/>
    </row>
    <row r="44" spans="1:10" x14ac:dyDescent="0.5">
      <c r="A44" s="10"/>
      <c r="B44" s="14" t="s">
        <v>975</v>
      </c>
      <c r="C44" s="9"/>
      <c r="D44" s="10" t="s">
        <v>343</v>
      </c>
      <c r="E44" s="11">
        <v>2100</v>
      </c>
      <c r="F44" s="23">
        <f t="shared" si="21"/>
        <v>0</v>
      </c>
      <c r="G44" s="9">
        <v>100</v>
      </c>
      <c r="H44" s="23">
        <f t="shared" si="22"/>
        <v>0</v>
      </c>
      <c r="I44" s="23">
        <f t="shared" si="23"/>
        <v>0</v>
      </c>
      <c r="J44" s="328"/>
    </row>
    <row r="45" spans="1:10" x14ac:dyDescent="0.5">
      <c r="A45" s="10"/>
      <c r="B45" s="338" t="s">
        <v>973</v>
      </c>
      <c r="C45" s="9"/>
      <c r="D45" s="10"/>
      <c r="E45" s="11"/>
      <c r="F45" s="13"/>
      <c r="G45" s="9"/>
      <c r="H45" s="11"/>
      <c r="I45" s="16"/>
      <c r="J45" s="328"/>
    </row>
    <row r="46" spans="1:10" x14ac:dyDescent="0.5">
      <c r="A46" s="10"/>
      <c r="B46" s="14" t="s">
        <v>976</v>
      </c>
      <c r="C46" s="9"/>
      <c r="D46" s="10" t="s">
        <v>343</v>
      </c>
      <c r="E46" s="11">
        <v>750</v>
      </c>
      <c r="F46" s="23">
        <f t="shared" si="21"/>
        <v>0</v>
      </c>
      <c r="G46" s="9">
        <v>80</v>
      </c>
      <c r="H46" s="23">
        <f t="shared" si="22"/>
        <v>0</v>
      </c>
      <c r="I46" s="23">
        <f t="shared" si="23"/>
        <v>0</v>
      </c>
      <c r="J46" s="328"/>
    </row>
    <row r="47" spans="1:10" x14ac:dyDescent="0.5">
      <c r="A47" s="10"/>
      <c r="B47" s="14" t="s">
        <v>977</v>
      </c>
      <c r="C47" s="9"/>
      <c r="D47" s="10" t="s">
        <v>343</v>
      </c>
      <c r="E47" s="11">
        <v>780</v>
      </c>
      <c r="F47" s="23">
        <f t="shared" si="21"/>
        <v>0</v>
      </c>
      <c r="G47" s="9">
        <v>100</v>
      </c>
      <c r="H47" s="23">
        <f t="shared" si="22"/>
        <v>0</v>
      </c>
      <c r="I47" s="23">
        <f t="shared" si="23"/>
        <v>0</v>
      </c>
      <c r="J47" s="328"/>
    </row>
    <row r="48" spans="1:10" x14ac:dyDescent="0.5">
      <c r="A48" s="10"/>
      <c r="B48" s="14"/>
      <c r="C48" s="9"/>
      <c r="D48" s="10"/>
      <c r="E48" s="11"/>
      <c r="F48" s="13"/>
      <c r="G48" s="9"/>
      <c r="H48" s="11"/>
      <c r="I48" s="16"/>
      <c r="J48" s="328"/>
    </row>
    <row r="49" spans="1:10" x14ac:dyDescent="0.5">
      <c r="A49" s="10" t="s">
        <v>959</v>
      </c>
      <c r="B49" s="135" t="s">
        <v>971</v>
      </c>
      <c r="C49" s="9"/>
      <c r="D49" s="10"/>
      <c r="E49" s="11"/>
      <c r="F49" s="13"/>
      <c r="G49" s="9"/>
      <c r="H49" s="11"/>
      <c r="I49" s="16"/>
      <c r="J49" s="328"/>
    </row>
    <row r="50" spans="1:10" x14ac:dyDescent="0.5">
      <c r="A50" s="10"/>
      <c r="B50" s="338" t="s">
        <v>979</v>
      </c>
      <c r="C50" s="9"/>
      <c r="D50" s="10"/>
      <c r="E50" s="11"/>
      <c r="F50" s="13"/>
      <c r="G50" s="9"/>
      <c r="H50" s="11"/>
      <c r="I50" s="16"/>
      <c r="J50" s="328"/>
    </row>
    <row r="51" spans="1:10" x14ac:dyDescent="0.5">
      <c r="A51" s="10"/>
      <c r="B51" s="14" t="s">
        <v>978</v>
      </c>
      <c r="C51" s="9"/>
      <c r="D51" s="10" t="s">
        <v>17</v>
      </c>
      <c r="E51" s="11">
        <v>320</v>
      </c>
      <c r="F51" s="23">
        <f t="shared" ref="F51:F53" si="24">E51*C51</f>
        <v>0</v>
      </c>
      <c r="G51" s="9"/>
      <c r="H51" s="23">
        <f t="shared" ref="H51:H53" si="25">G51*C51</f>
        <v>0</v>
      </c>
      <c r="I51" s="23">
        <f t="shared" ref="I51:I53" si="26">H51+F51</f>
        <v>0</v>
      </c>
      <c r="J51" s="328"/>
    </row>
    <row r="52" spans="1:10" x14ac:dyDescent="0.5">
      <c r="A52" s="10"/>
      <c r="B52" s="14" t="s">
        <v>982</v>
      </c>
      <c r="C52" s="9"/>
      <c r="D52" s="10" t="s">
        <v>17</v>
      </c>
      <c r="E52" s="11">
        <v>429</v>
      </c>
      <c r="F52" s="23">
        <f t="shared" ref="F52" si="27">E52*C52</f>
        <v>0</v>
      </c>
      <c r="G52" s="9"/>
      <c r="H52" s="23">
        <f t="shared" ref="H52" si="28">G52*C52</f>
        <v>0</v>
      </c>
      <c r="I52" s="23">
        <f t="shared" ref="I52" si="29">H52+F52</f>
        <v>0</v>
      </c>
      <c r="J52" s="328"/>
    </row>
    <row r="53" spans="1:10" x14ac:dyDescent="0.5">
      <c r="A53" s="10"/>
      <c r="B53" s="14" t="s">
        <v>984</v>
      </c>
      <c r="C53" s="9"/>
      <c r="D53" s="10" t="s">
        <v>17</v>
      </c>
      <c r="E53" s="11">
        <v>569</v>
      </c>
      <c r="F53" s="23">
        <f t="shared" si="24"/>
        <v>0</v>
      </c>
      <c r="G53" s="9"/>
      <c r="H53" s="23">
        <f t="shared" si="25"/>
        <v>0</v>
      </c>
      <c r="I53" s="23">
        <f t="shared" si="26"/>
        <v>0</v>
      </c>
      <c r="J53" s="328"/>
    </row>
    <row r="54" spans="1:10" x14ac:dyDescent="0.5">
      <c r="A54" s="10"/>
      <c r="B54" s="338" t="s">
        <v>980</v>
      </c>
      <c r="C54" s="9"/>
      <c r="D54" s="10"/>
      <c r="E54" s="11"/>
      <c r="F54" s="13"/>
      <c r="G54" s="9"/>
      <c r="H54" s="11"/>
      <c r="I54" s="16"/>
      <c r="J54" s="328"/>
    </row>
    <row r="55" spans="1:10" x14ac:dyDescent="0.5">
      <c r="A55" s="10"/>
      <c r="B55" s="14" t="s">
        <v>981</v>
      </c>
      <c r="C55" s="9"/>
      <c r="D55" s="10" t="s">
        <v>17</v>
      </c>
      <c r="E55" s="11">
        <v>170</v>
      </c>
      <c r="F55" s="23">
        <f t="shared" ref="F55:F57" si="30">E55*C55</f>
        <v>0</v>
      </c>
      <c r="G55" s="9"/>
      <c r="H55" s="23">
        <f t="shared" ref="H55:H57" si="31">G55*C55</f>
        <v>0</v>
      </c>
      <c r="I55" s="23">
        <f t="shared" ref="I55:I57" si="32">H55+F55</f>
        <v>0</v>
      </c>
      <c r="J55" s="328"/>
    </row>
    <row r="56" spans="1:10" x14ac:dyDescent="0.5">
      <c r="A56" s="10"/>
      <c r="B56" s="14" t="s">
        <v>983</v>
      </c>
      <c r="C56" s="9"/>
      <c r="D56" s="10" t="s">
        <v>17</v>
      </c>
      <c r="E56" s="11">
        <v>198</v>
      </c>
      <c r="F56" s="23">
        <f t="shared" ref="F56" si="33">E56*C56</f>
        <v>0</v>
      </c>
      <c r="G56" s="9"/>
      <c r="H56" s="23">
        <f t="shared" ref="H56" si="34">G56*C56</f>
        <v>0</v>
      </c>
      <c r="I56" s="23">
        <f t="shared" ref="I56" si="35">H56+F56</f>
        <v>0</v>
      </c>
      <c r="J56" s="328"/>
    </row>
    <row r="57" spans="1:10" x14ac:dyDescent="0.5">
      <c r="A57" s="10"/>
      <c r="B57" s="14" t="s">
        <v>985</v>
      </c>
      <c r="C57" s="9"/>
      <c r="D57" s="10" t="s">
        <v>17</v>
      </c>
      <c r="E57" s="11">
        <v>216</v>
      </c>
      <c r="F57" s="23">
        <f t="shared" si="30"/>
        <v>0</v>
      </c>
      <c r="G57" s="9"/>
      <c r="H57" s="23">
        <f t="shared" si="31"/>
        <v>0</v>
      </c>
      <c r="I57" s="23">
        <f t="shared" si="32"/>
        <v>0</v>
      </c>
      <c r="J57" s="328"/>
    </row>
    <row r="58" spans="1:10" x14ac:dyDescent="0.5">
      <c r="A58" s="10"/>
      <c r="B58" s="14"/>
      <c r="C58" s="9"/>
      <c r="D58" s="10"/>
      <c r="E58" s="11"/>
      <c r="F58" s="23"/>
      <c r="G58" s="9"/>
      <c r="H58" s="23"/>
      <c r="I58" s="23"/>
      <c r="J58" s="328"/>
    </row>
    <row r="59" spans="1:10" x14ac:dyDescent="0.5">
      <c r="A59" s="10" t="s">
        <v>959</v>
      </c>
      <c r="B59" s="135" t="s">
        <v>986</v>
      </c>
      <c r="C59" s="9"/>
      <c r="D59" s="10"/>
      <c r="E59" s="11"/>
      <c r="F59" s="13"/>
      <c r="G59" s="9"/>
      <c r="H59" s="11"/>
      <c r="I59" s="16"/>
      <c r="J59" s="328"/>
    </row>
    <row r="60" spans="1:10" x14ac:dyDescent="0.5">
      <c r="A60" s="10"/>
      <c r="B60" s="14" t="s">
        <v>350</v>
      </c>
      <c r="C60" s="9"/>
      <c r="D60" s="10" t="s">
        <v>17</v>
      </c>
      <c r="E60" s="11">
        <v>604</v>
      </c>
      <c r="F60" s="23">
        <f t="shared" ref="F60:F62" si="36">E60*C60</f>
        <v>0</v>
      </c>
      <c r="G60" s="9"/>
      <c r="H60" s="23">
        <f t="shared" ref="H60:H62" si="37">G60*C60</f>
        <v>0</v>
      </c>
      <c r="I60" s="23">
        <f t="shared" ref="I60:I62" si="38">H60+F60</f>
        <v>0</v>
      </c>
      <c r="J60" s="328"/>
    </row>
    <row r="61" spans="1:10" x14ac:dyDescent="0.5">
      <c r="A61" s="10"/>
      <c r="B61" s="14" t="s">
        <v>991</v>
      </c>
      <c r="C61" s="9"/>
      <c r="D61" s="10" t="s">
        <v>17</v>
      </c>
      <c r="E61" s="11">
        <v>322</v>
      </c>
      <c r="F61" s="23">
        <f t="shared" si="36"/>
        <v>0</v>
      </c>
      <c r="G61" s="9"/>
      <c r="H61" s="23">
        <f t="shared" si="37"/>
        <v>0</v>
      </c>
      <c r="I61" s="23">
        <f t="shared" si="38"/>
        <v>0</v>
      </c>
      <c r="J61" s="328"/>
    </row>
    <row r="62" spans="1:10" x14ac:dyDescent="0.5">
      <c r="A62" s="10"/>
      <c r="B62" s="14" t="s">
        <v>992</v>
      </c>
      <c r="C62" s="9"/>
      <c r="D62" s="10" t="s">
        <v>17</v>
      </c>
      <c r="E62" s="11">
        <v>291</v>
      </c>
      <c r="F62" s="23">
        <f t="shared" si="36"/>
        <v>0</v>
      </c>
      <c r="G62" s="9"/>
      <c r="H62" s="23">
        <f t="shared" si="37"/>
        <v>0</v>
      </c>
      <c r="I62" s="23">
        <f t="shared" si="38"/>
        <v>0</v>
      </c>
      <c r="J62" s="328"/>
    </row>
    <row r="63" spans="1:10" x14ac:dyDescent="0.5">
      <c r="A63" s="10"/>
      <c r="B63" s="14" t="s">
        <v>993</v>
      </c>
      <c r="C63" s="9"/>
      <c r="D63" s="10" t="s">
        <v>17</v>
      </c>
      <c r="E63" s="11">
        <v>171</v>
      </c>
      <c r="F63" s="23">
        <f t="shared" ref="F63:F65" si="39">E63*C63</f>
        <v>0</v>
      </c>
      <c r="G63" s="9"/>
      <c r="H63" s="23">
        <f t="shared" ref="H63:H65" si="40">G63*C63</f>
        <v>0</v>
      </c>
      <c r="I63" s="23">
        <f t="shared" ref="I63:I65" si="41">H63+F63</f>
        <v>0</v>
      </c>
      <c r="J63" s="328"/>
    </row>
    <row r="64" spans="1:10" x14ac:dyDescent="0.5">
      <c r="A64" s="10"/>
      <c r="B64" s="14" t="s">
        <v>995</v>
      </c>
      <c r="C64" s="9"/>
      <c r="D64" s="10" t="s">
        <v>17</v>
      </c>
      <c r="E64" s="11">
        <v>171</v>
      </c>
      <c r="F64" s="23">
        <f t="shared" ref="F64" si="42">E64*C64</f>
        <v>0</v>
      </c>
      <c r="G64" s="9"/>
      <c r="H64" s="23">
        <f t="shared" ref="H64" si="43">G64*C64</f>
        <v>0</v>
      </c>
      <c r="I64" s="23">
        <f t="shared" ref="I64" si="44">H64+F64</f>
        <v>0</v>
      </c>
      <c r="J64" s="328"/>
    </row>
    <row r="65" spans="1:10" x14ac:dyDescent="0.5">
      <c r="A65" s="10"/>
      <c r="B65" s="14" t="s">
        <v>994</v>
      </c>
      <c r="C65" s="9"/>
      <c r="D65" s="10" t="s">
        <v>17</v>
      </c>
      <c r="E65" s="11">
        <v>134</v>
      </c>
      <c r="F65" s="23">
        <f t="shared" si="39"/>
        <v>0</v>
      </c>
      <c r="G65" s="9"/>
      <c r="H65" s="23">
        <f t="shared" si="40"/>
        <v>0</v>
      </c>
      <c r="I65" s="23">
        <f t="shared" si="41"/>
        <v>0</v>
      </c>
      <c r="J65" s="328"/>
    </row>
    <row r="66" spans="1:10" x14ac:dyDescent="0.5">
      <c r="A66" s="10"/>
      <c r="B66" s="14"/>
      <c r="C66" s="9"/>
      <c r="D66" s="10"/>
      <c r="E66" s="11"/>
      <c r="F66" s="23"/>
      <c r="G66" s="9"/>
      <c r="H66" s="23"/>
      <c r="I66" s="23"/>
      <c r="J66" s="328"/>
    </row>
    <row r="67" spans="1:10" x14ac:dyDescent="0.5">
      <c r="A67" s="10" t="s">
        <v>959</v>
      </c>
      <c r="B67" s="135" t="s">
        <v>987</v>
      </c>
      <c r="C67" s="9"/>
      <c r="D67" s="10"/>
      <c r="E67" s="11"/>
      <c r="F67" s="13"/>
      <c r="G67" s="9"/>
      <c r="H67" s="11"/>
      <c r="I67" s="16"/>
      <c r="J67" s="328"/>
    </row>
    <row r="68" spans="1:10" x14ac:dyDescent="0.5">
      <c r="A68" s="10"/>
      <c r="B68" s="14" t="s">
        <v>988</v>
      </c>
      <c r="C68" s="9"/>
      <c r="D68" s="10" t="s">
        <v>10</v>
      </c>
      <c r="E68" s="11">
        <v>850</v>
      </c>
      <c r="F68" s="23">
        <f t="shared" ref="F68" si="45">E68*C68</f>
        <v>0</v>
      </c>
      <c r="G68" s="9">
        <v>140</v>
      </c>
      <c r="H68" s="23">
        <f t="shared" ref="H68" si="46">G68*C68</f>
        <v>0</v>
      </c>
      <c r="I68" s="23">
        <f t="shared" ref="I68" si="47">H68+F68</f>
        <v>0</v>
      </c>
      <c r="J68" s="328"/>
    </row>
    <row r="69" spans="1:10" x14ac:dyDescent="0.5">
      <c r="A69" s="10"/>
      <c r="B69" s="14" t="s">
        <v>989</v>
      </c>
      <c r="C69" s="9"/>
      <c r="D69" s="10" t="s">
        <v>10</v>
      </c>
      <c r="E69" s="11">
        <v>850</v>
      </c>
      <c r="F69" s="23">
        <f t="shared" ref="F69:F70" si="48">E69*C69</f>
        <v>0</v>
      </c>
      <c r="G69" s="9">
        <v>160</v>
      </c>
      <c r="H69" s="23">
        <f t="shared" ref="H69:H70" si="49">G69*C69</f>
        <v>0</v>
      </c>
      <c r="I69" s="23">
        <f t="shared" ref="I69:I70" si="50">H69+F69</f>
        <v>0</v>
      </c>
      <c r="J69" s="328"/>
    </row>
    <row r="70" spans="1:10" x14ac:dyDescent="0.5">
      <c r="A70" s="10"/>
      <c r="B70" s="14" t="s">
        <v>990</v>
      </c>
      <c r="C70" s="9"/>
      <c r="D70" s="10" t="s">
        <v>10</v>
      </c>
      <c r="E70" s="11">
        <v>850</v>
      </c>
      <c r="F70" s="23">
        <f t="shared" si="48"/>
        <v>0</v>
      </c>
      <c r="G70" s="9">
        <v>180</v>
      </c>
      <c r="H70" s="23">
        <f t="shared" si="49"/>
        <v>0</v>
      </c>
      <c r="I70" s="23">
        <f t="shared" si="50"/>
        <v>0</v>
      </c>
      <c r="J70" s="328"/>
    </row>
    <row r="71" spans="1:10" x14ac:dyDescent="0.5">
      <c r="A71" s="10"/>
      <c r="B71" s="14"/>
      <c r="C71" s="9"/>
      <c r="D71" s="10"/>
      <c r="E71" s="11"/>
      <c r="F71" s="23"/>
      <c r="G71" s="9"/>
      <c r="H71" s="23"/>
      <c r="I71" s="23"/>
      <c r="J71" s="328"/>
    </row>
    <row r="72" spans="1:10" x14ac:dyDescent="0.5">
      <c r="A72" s="10" t="s">
        <v>959</v>
      </c>
      <c r="B72" s="135" t="s">
        <v>1063</v>
      </c>
      <c r="C72" s="9"/>
      <c r="D72" s="10"/>
      <c r="E72" s="11"/>
      <c r="F72" s="13"/>
      <c r="G72" s="9"/>
      <c r="H72" s="11"/>
      <c r="I72" s="16"/>
      <c r="J72" s="328"/>
    </row>
    <row r="73" spans="1:10" x14ac:dyDescent="0.5">
      <c r="A73" s="10"/>
      <c r="B73" s="338" t="s">
        <v>1064</v>
      </c>
      <c r="C73" s="9"/>
      <c r="D73" s="10"/>
      <c r="E73" s="11"/>
      <c r="F73" s="13"/>
      <c r="G73" s="9"/>
      <c r="H73" s="11"/>
      <c r="I73" s="16"/>
      <c r="J73" s="328"/>
    </row>
    <row r="74" spans="1:10" x14ac:dyDescent="0.5">
      <c r="A74" s="10"/>
      <c r="B74" s="14" t="s">
        <v>1065</v>
      </c>
      <c r="C74" s="9"/>
      <c r="D74" s="10" t="s">
        <v>17</v>
      </c>
      <c r="E74" s="11"/>
      <c r="F74" s="23">
        <f t="shared" ref="F74" si="51">E74*C74</f>
        <v>0</v>
      </c>
      <c r="G74" s="9">
        <v>40</v>
      </c>
      <c r="H74" s="23">
        <f t="shared" ref="H74" si="52">G74*C74</f>
        <v>0</v>
      </c>
      <c r="I74" s="23">
        <f t="shared" ref="I74" si="53">H74+F74</f>
        <v>0</v>
      </c>
      <c r="J74" s="328"/>
    </row>
    <row r="75" spans="1:10" x14ac:dyDescent="0.5">
      <c r="A75" s="10"/>
      <c r="B75" s="14" t="s">
        <v>1066</v>
      </c>
      <c r="C75" s="9"/>
      <c r="D75" s="10" t="s">
        <v>9</v>
      </c>
      <c r="E75" s="11"/>
      <c r="F75" s="23">
        <f t="shared" ref="F75:F76" si="54">E75*C75</f>
        <v>0</v>
      </c>
      <c r="G75" s="9">
        <v>100</v>
      </c>
      <c r="H75" s="23">
        <f t="shared" ref="H75:H76" si="55">G75*C75</f>
        <v>0</v>
      </c>
      <c r="I75" s="23">
        <f t="shared" ref="I75:I76" si="56">H75+F75</f>
        <v>0</v>
      </c>
      <c r="J75" s="328"/>
    </row>
    <row r="76" spans="1:10" x14ac:dyDescent="0.5">
      <c r="A76" s="10"/>
      <c r="B76" s="14" t="s">
        <v>1067</v>
      </c>
      <c r="C76" s="9"/>
      <c r="D76" s="10" t="s">
        <v>343</v>
      </c>
      <c r="E76" s="11"/>
      <c r="F76" s="23">
        <f t="shared" si="54"/>
        <v>0</v>
      </c>
      <c r="G76" s="9">
        <v>230</v>
      </c>
      <c r="H76" s="23">
        <f t="shared" si="55"/>
        <v>0</v>
      </c>
      <c r="I76" s="23">
        <f t="shared" si="56"/>
        <v>0</v>
      </c>
      <c r="J76" s="328"/>
    </row>
    <row r="77" spans="1:10" x14ac:dyDescent="0.5">
      <c r="A77" s="10"/>
      <c r="B77" s="14" t="s">
        <v>1068</v>
      </c>
      <c r="C77" s="9"/>
      <c r="D77" s="10" t="s">
        <v>343</v>
      </c>
      <c r="E77" s="11"/>
      <c r="F77" s="23">
        <f t="shared" ref="F77:F79" si="57">E77*C77</f>
        <v>0</v>
      </c>
      <c r="G77" s="9">
        <v>320</v>
      </c>
      <c r="H77" s="23">
        <f t="shared" ref="H77:H79" si="58">G77*C77</f>
        <v>0</v>
      </c>
      <c r="I77" s="23">
        <f t="shared" ref="I77:I79" si="59">H77+F77</f>
        <v>0</v>
      </c>
      <c r="J77" s="328"/>
    </row>
    <row r="78" spans="1:10" x14ac:dyDescent="0.5">
      <c r="A78" s="10"/>
      <c r="B78" s="14" t="s">
        <v>1069</v>
      </c>
      <c r="C78" s="9"/>
      <c r="D78" s="10" t="s">
        <v>9</v>
      </c>
      <c r="E78" s="11"/>
      <c r="F78" s="23">
        <f t="shared" si="57"/>
        <v>0</v>
      </c>
      <c r="G78" s="9">
        <v>105</v>
      </c>
      <c r="H78" s="23">
        <f t="shared" si="58"/>
        <v>0</v>
      </c>
      <c r="I78" s="23">
        <f t="shared" si="59"/>
        <v>0</v>
      </c>
      <c r="J78" s="328"/>
    </row>
    <row r="79" spans="1:10" x14ac:dyDescent="0.5">
      <c r="A79" s="10"/>
      <c r="B79" s="14" t="s">
        <v>1070</v>
      </c>
      <c r="C79" s="9"/>
      <c r="D79" s="10" t="s">
        <v>343</v>
      </c>
      <c r="E79" s="11"/>
      <c r="F79" s="23">
        <f t="shared" si="57"/>
        <v>0</v>
      </c>
      <c r="G79" s="9">
        <v>320</v>
      </c>
      <c r="H79" s="23">
        <f t="shared" si="58"/>
        <v>0</v>
      </c>
      <c r="I79" s="23">
        <f t="shared" si="59"/>
        <v>0</v>
      </c>
      <c r="J79" s="328"/>
    </row>
    <row r="80" spans="1:10" x14ac:dyDescent="0.5">
      <c r="A80" s="10"/>
      <c r="B80" s="338" t="s">
        <v>1071</v>
      </c>
      <c r="C80" s="9"/>
      <c r="D80" s="10"/>
      <c r="E80" s="11"/>
      <c r="F80" s="13"/>
      <c r="G80" s="9"/>
      <c r="H80" s="11"/>
      <c r="I80" s="16"/>
      <c r="J80" s="328"/>
    </row>
    <row r="81" spans="1:10" x14ac:dyDescent="0.5">
      <c r="A81" s="10"/>
      <c r="B81" s="14" t="s">
        <v>1075</v>
      </c>
      <c r="C81" s="9"/>
      <c r="D81" s="10" t="s">
        <v>17</v>
      </c>
      <c r="E81" s="11"/>
      <c r="F81" s="23">
        <f t="shared" ref="F81:F87" si="60">E81*C81</f>
        <v>0</v>
      </c>
      <c r="G81" s="9">
        <v>50</v>
      </c>
      <c r="H81" s="23">
        <f t="shared" ref="H81:H87" si="61">G81*C81</f>
        <v>0</v>
      </c>
      <c r="I81" s="23">
        <f t="shared" ref="I81:I87" si="62">H81+F81</f>
        <v>0</v>
      </c>
      <c r="J81" s="328"/>
    </row>
    <row r="82" spans="1:10" x14ac:dyDescent="0.5">
      <c r="A82" s="10"/>
      <c r="B82" s="14" t="s">
        <v>1074</v>
      </c>
      <c r="C82" s="9"/>
      <c r="D82" s="10" t="s">
        <v>9</v>
      </c>
      <c r="E82" s="11"/>
      <c r="F82" s="23">
        <f t="shared" si="60"/>
        <v>0</v>
      </c>
      <c r="G82" s="9">
        <v>175</v>
      </c>
      <c r="H82" s="23">
        <f t="shared" si="61"/>
        <v>0</v>
      </c>
      <c r="I82" s="23">
        <f t="shared" si="62"/>
        <v>0</v>
      </c>
      <c r="J82" s="328"/>
    </row>
    <row r="83" spans="1:10" x14ac:dyDescent="0.5">
      <c r="A83" s="10"/>
      <c r="B83" s="14" t="s">
        <v>1061</v>
      </c>
      <c r="C83" s="9"/>
      <c r="D83" s="10" t="s">
        <v>343</v>
      </c>
      <c r="E83" s="11"/>
      <c r="F83" s="23">
        <f t="shared" si="60"/>
        <v>0</v>
      </c>
      <c r="G83" s="9">
        <v>180</v>
      </c>
      <c r="H83" s="23">
        <f t="shared" si="61"/>
        <v>0</v>
      </c>
      <c r="I83" s="23">
        <f t="shared" si="62"/>
        <v>0</v>
      </c>
      <c r="J83" s="328"/>
    </row>
    <row r="84" spans="1:10" x14ac:dyDescent="0.5">
      <c r="A84" s="10"/>
      <c r="B84" s="14" t="s">
        <v>1062</v>
      </c>
      <c r="C84" s="9"/>
      <c r="D84" s="10" t="s">
        <v>343</v>
      </c>
      <c r="E84" s="11"/>
      <c r="F84" s="23">
        <f t="shared" si="60"/>
        <v>0</v>
      </c>
      <c r="G84" s="9">
        <v>260</v>
      </c>
      <c r="H84" s="23">
        <f t="shared" si="61"/>
        <v>0</v>
      </c>
      <c r="I84" s="23">
        <f t="shared" si="62"/>
        <v>0</v>
      </c>
      <c r="J84" s="328"/>
    </row>
    <row r="85" spans="1:10" x14ac:dyDescent="0.5">
      <c r="A85" s="10"/>
      <c r="B85" s="14" t="s">
        <v>1069</v>
      </c>
      <c r="C85" s="9"/>
      <c r="D85" s="10" t="s">
        <v>9</v>
      </c>
      <c r="E85" s="11"/>
      <c r="F85" s="23">
        <f t="shared" si="60"/>
        <v>0</v>
      </c>
      <c r="G85" s="9">
        <v>105</v>
      </c>
      <c r="H85" s="23">
        <f t="shared" si="61"/>
        <v>0</v>
      </c>
      <c r="I85" s="23">
        <f t="shared" si="62"/>
        <v>0</v>
      </c>
      <c r="J85" s="328"/>
    </row>
    <row r="86" spans="1:10" x14ac:dyDescent="0.5">
      <c r="A86" s="10"/>
      <c r="B86" s="14" t="s">
        <v>1072</v>
      </c>
      <c r="C86" s="9"/>
      <c r="D86" s="10" t="s">
        <v>1001</v>
      </c>
      <c r="E86" s="11"/>
      <c r="F86" s="23">
        <f t="shared" ref="F86" si="63">E86*C86</f>
        <v>0</v>
      </c>
      <c r="G86" s="9">
        <v>27</v>
      </c>
      <c r="H86" s="23">
        <f t="shared" ref="H86" si="64">G86*C86</f>
        <v>0</v>
      </c>
      <c r="I86" s="23">
        <f t="shared" ref="I86" si="65">H86+F86</f>
        <v>0</v>
      </c>
      <c r="J86" s="328"/>
    </row>
    <row r="87" spans="1:10" x14ac:dyDescent="0.5">
      <c r="A87" s="10"/>
      <c r="B87" s="14" t="s">
        <v>1073</v>
      </c>
      <c r="C87" s="9"/>
      <c r="D87" s="10" t="s">
        <v>343</v>
      </c>
      <c r="E87" s="11"/>
      <c r="F87" s="23">
        <f t="shared" si="60"/>
        <v>0</v>
      </c>
      <c r="G87" s="9">
        <v>180</v>
      </c>
      <c r="H87" s="23">
        <f t="shared" si="61"/>
        <v>0</v>
      </c>
      <c r="I87" s="23">
        <f t="shared" si="62"/>
        <v>0</v>
      </c>
      <c r="J87" s="328"/>
    </row>
    <row r="88" spans="1:10" x14ac:dyDescent="0.5">
      <c r="A88" s="10"/>
      <c r="B88" s="14"/>
      <c r="C88" s="9"/>
      <c r="D88" s="10"/>
      <c r="E88" s="11"/>
      <c r="F88" s="23"/>
      <c r="G88" s="9"/>
      <c r="H88" s="23"/>
      <c r="I88" s="23"/>
      <c r="J88" s="328"/>
    </row>
    <row r="89" spans="1:10" x14ac:dyDescent="0.5">
      <c r="A89" s="10" t="s">
        <v>996</v>
      </c>
      <c r="B89" s="135" t="s">
        <v>342</v>
      </c>
      <c r="C89" s="9"/>
      <c r="D89" s="10"/>
      <c r="E89" s="150"/>
      <c r="F89" s="13"/>
      <c r="G89" s="9"/>
      <c r="H89" s="11"/>
      <c r="I89" s="9"/>
      <c r="J89" s="328"/>
    </row>
    <row r="90" spans="1:10" ht="43.5" x14ac:dyDescent="0.5">
      <c r="A90" s="10"/>
      <c r="B90" s="14" t="s">
        <v>947</v>
      </c>
      <c r="C90" s="9"/>
      <c r="D90" s="10" t="s">
        <v>343</v>
      </c>
      <c r="E90" s="150">
        <v>1310</v>
      </c>
      <c r="F90" s="23">
        <f t="shared" ref="F90:F95" si="66">E90*C90</f>
        <v>0</v>
      </c>
      <c r="G90" s="9">
        <v>119</v>
      </c>
      <c r="H90" s="23">
        <f t="shared" ref="H90:H95" si="67">G90*C90</f>
        <v>0</v>
      </c>
      <c r="I90" s="23">
        <f t="shared" ref="I90:I95" si="68">H90+F90</f>
        <v>0</v>
      </c>
      <c r="J90" s="328" t="s">
        <v>454</v>
      </c>
    </row>
    <row r="91" spans="1:10" ht="43.5" x14ac:dyDescent="0.5">
      <c r="A91" s="10"/>
      <c r="B91" s="14" t="s">
        <v>948</v>
      </c>
      <c r="C91" s="9"/>
      <c r="D91" s="10" t="s">
        <v>343</v>
      </c>
      <c r="E91" s="150">
        <v>1425</v>
      </c>
      <c r="F91" s="23">
        <f t="shared" ref="F91:F94" si="69">E91*C91</f>
        <v>0</v>
      </c>
      <c r="G91" s="9">
        <v>136</v>
      </c>
      <c r="H91" s="23">
        <f t="shared" ref="H91:H94" si="70">G91*C91</f>
        <v>0</v>
      </c>
      <c r="I91" s="23">
        <f t="shared" ref="I91:I94" si="71">H91+F91</f>
        <v>0</v>
      </c>
      <c r="J91" s="328" t="s">
        <v>454</v>
      </c>
    </row>
    <row r="92" spans="1:10" ht="43.5" x14ac:dyDescent="0.5">
      <c r="A92" s="10"/>
      <c r="B92" s="14" t="s">
        <v>949</v>
      </c>
      <c r="C92" s="9"/>
      <c r="D92" s="10" t="s">
        <v>343</v>
      </c>
      <c r="E92" s="150">
        <v>1545</v>
      </c>
      <c r="F92" s="23">
        <f t="shared" si="69"/>
        <v>0</v>
      </c>
      <c r="G92" s="9">
        <v>153</v>
      </c>
      <c r="H92" s="23">
        <f t="shared" si="70"/>
        <v>0</v>
      </c>
      <c r="I92" s="23">
        <f t="shared" si="71"/>
        <v>0</v>
      </c>
      <c r="J92" s="328" t="s">
        <v>454</v>
      </c>
    </row>
    <row r="93" spans="1:10" ht="43.5" x14ac:dyDescent="0.5">
      <c r="A93" s="10"/>
      <c r="B93" s="14" t="s">
        <v>950</v>
      </c>
      <c r="C93" s="9"/>
      <c r="D93" s="10" t="s">
        <v>343</v>
      </c>
      <c r="E93" s="150">
        <v>1655</v>
      </c>
      <c r="F93" s="23">
        <f t="shared" si="69"/>
        <v>0</v>
      </c>
      <c r="G93" s="9">
        <v>161</v>
      </c>
      <c r="H93" s="23">
        <f t="shared" si="70"/>
        <v>0</v>
      </c>
      <c r="I93" s="23">
        <f t="shared" si="71"/>
        <v>0</v>
      </c>
      <c r="J93" s="328" t="s">
        <v>454</v>
      </c>
    </row>
    <row r="94" spans="1:10" ht="43.5" x14ac:dyDescent="0.5">
      <c r="A94" s="10"/>
      <c r="B94" s="14" t="s">
        <v>951</v>
      </c>
      <c r="C94" s="9"/>
      <c r="D94" s="10" t="s">
        <v>343</v>
      </c>
      <c r="E94" s="150">
        <v>1730</v>
      </c>
      <c r="F94" s="23">
        <f t="shared" si="69"/>
        <v>0</v>
      </c>
      <c r="G94" s="9">
        <v>170</v>
      </c>
      <c r="H94" s="23">
        <f t="shared" si="70"/>
        <v>0</v>
      </c>
      <c r="I94" s="23">
        <f t="shared" si="71"/>
        <v>0</v>
      </c>
      <c r="J94" s="328" t="s">
        <v>454</v>
      </c>
    </row>
    <row r="95" spans="1:10" ht="43.5" x14ac:dyDescent="0.5">
      <c r="A95" s="10"/>
      <c r="B95" s="14" t="s">
        <v>952</v>
      </c>
      <c r="C95" s="9"/>
      <c r="D95" s="10" t="s">
        <v>343</v>
      </c>
      <c r="E95" s="150">
        <v>1780</v>
      </c>
      <c r="F95" s="23">
        <f t="shared" si="66"/>
        <v>0</v>
      </c>
      <c r="G95" s="9">
        <v>179</v>
      </c>
      <c r="H95" s="23">
        <f t="shared" si="67"/>
        <v>0</v>
      </c>
      <c r="I95" s="23">
        <f t="shared" si="68"/>
        <v>0</v>
      </c>
      <c r="J95" s="328" t="s">
        <v>454</v>
      </c>
    </row>
    <row r="96" spans="1:10" x14ac:dyDescent="0.5">
      <c r="A96" s="10"/>
      <c r="B96" s="14"/>
      <c r="C96" s="9"/>
      <c r="D96" s="10"/>
      <c r="E96" s="150"/>
      <c r="F96" s="13"/>
      <c r="G96" s="9"/>
      <c r="H96" s="11"/>
      <c r="I96" s="109"/>
      <c r="J96" s="328"/>
    </row>
    <row r="97" spans="1:10" x14ac:dyDescent="0.5">
      <c r="A97" s="126">
        <v>12.2</v>
      </c>
      <c r="B97" s="127" t="s">
        <v>353</v>
      </c>
      <c r="C97" s="16"/>
      <c r="D97" s="15"/>
      <c r="E97" s="151"/>
      <c r="F97" s="30"/>
      <c r="G97" s="31"/>
      <c r="H97" s="30"/>
      <c r="I97" s="30"/>
      <c r="J97" s="14"/>
    </row>
    <row r="98" spans="1:10" ht="43.5" x14ac:dyDescent="0.5">
      <c r="A98" s="10"/>
      <c r="B98" s="28" t="s">
        <v>1002</v>
      </c>
      <c r="C98" s="16"/>
      <c r="D98" s="15" t="s">
        <v>17</v>
      </c>
      <c r="E98" s="151"/>
      <c r="F98" s="23">
        <f t="shared" ref="F98:F99" si="72">E98*C98</f>
        <v>0</v>
      </c>
      <c r="G98" s="31">
        <v>35</v>
      </c>
      <c r="H98" s="23">
        <f t="shared" ref="H98:H99" si="73">G98*C98</f>
        <v>0</v>
      </c>
      <c r="I98" s="23">
        <f t="shared" ref="I98:I99" si="74">H98+F98</f>
        <v>0</v>
      </c>
      <c r="J98" s="14"/>
    </row>
    <row r="99" spans="1:10" ht="43.5" x14ac:dyDescent="0.5">
      <c r="A99" s="10"/>
      <c r="B99" s="28" t="s">
        <v>1003</v>
      </c>
      <c r="C99" s="16"/>
      <c r="D99" s="15" t="s">
        <v>17</v>
      </c>
      <c r="E99" s="151"/>
      <c r="F99" s="23">
        <f t="shared" si="72"/>
        <v>0</v>
      </c>
      <c r="G99" s="31">
        <v>35</v>
      </c>
      <c r="H99" s="23">
        <f t="shared" si="73"/>
        <v>0</v>
      </c>
      <c r="I99" s="23">
        <f t="shared" si="74"/>
        <v>0</v>
      </c>
      <c r="J99" s="14"/>
    </row>
    <row r="100" spans="1:10" x14ac:dyDescent="0.5">
      <c r="A100" s="10"/>
      <c r="B100" s="28" t="s">
        <v>1004</v>
      </c>
      <c r="C100" s="16"/>
      <c r="D100" s="15" t="s">
        <v>17</v>
      </c>
      <c r="E100" s="151"/>
      <c r="F100" s="23">
        <f t="shared" ref="F100:F101" si="75">E100*C100</f>
        <v>0</v>
      </c>
      <c r="G100" s="31">
        <v>52</v>
      </c>
      <c r="H100" s="23">
        <f t="shared" ref="H100:H101" si="76">G100*C100</f>
        <v>0</v>
      </c>
      <c r="I100" s="23">
        <f t="shared" ref="I100:I101" si="77">H100+F100</f>
        <v>0</v>
      </c>
      <c r="J100" s="14"/>
    </row>
    <row r="101" spans="1:10" x14ac:dyDescent="0.5">
      <c r="A101" s="10"/>
      <c r="B101" s="28" t="s">
        <v>1005</v>
      </c>
      <c r="C101" s="16"/>
      <c r="D101" s="15" t="s">
        <v>17</v>
      </c>
      <c r="E101" s="151"/>
      <c r="F101" s="23">
        <f t="shared" si="75"/>
        <v>0</v>
      </c>
      <c r="G101" s="31">
        <v>0</v>
      </c>
      <c r="H101" s="23">
        <f t="shared" si="76"/>
        <v>0</v>
      </c>
      <c r="I101" s="23">
        <f t="shared" si="77"/>
        <v>0</v>
      </c>
      <c r="J101" s="14"/>
    </row>
    <row r="102" spans="1:10" ht="43.5" x14ac:dyDescent="0.5">
      <c r="A102" s="10"/>
      <c r="B102" s="28" t="s">
        <v>1006</v>
      </c>
      <c r="C102" s="16"/>
      <c r="D102" s="15" t="s">
        <v>17</v>
      </c>
      <c r="E102" s="151"/>
      <c r="F102" s="23">
        <f t="shared" ref="F102:F104" si="78">E102*C102</f>
        <v>0</v>
      </c>
      <c r="G102" s="31">
        <v>0</v>
      </c>
      <c r="H102" s="23">
        <f t="shared" ref="H102:H104" si="79">G102*C102</f>
        <v>0</v>
      </c>
      <c r="I102" s="23">
        <f t="shared" ref="I102:I104" si="80">H102+F102</f>
        <v>0</v>
      </c>
      <c r="J102" s="14"/>
    </row>
    <row r="103" spans="1:10" ht="43.5" x14ac:dyDescent="0.5">
      <c r="A103" s="10"/>
      <c r="B103" s="28" t="s">
        <v>1007</v>
      </c>
      <c r="C103" s="16"/>
      <c r="D103" s="15" t="s">
        <v>17</v>
      </c>
      <c r="E103" s="151"/>
      <c r="F103" s="23">
        <f t="shared" si="78"/>
        <v>0</v>
      </c>
      <c r="G103" s="31">
        <v>52</v>
      </c>
      <c r="H103" s="23">
        <f t="shared" si="79"/>
        <v>0</v>
      </c>
      <c r="I103" s="23">
        <f t="shared" si="80"/>
        <v>0</v>
      </c>
      <c r="J103" s="14"/>
    </row>
    <row r="104" spans="1:10" ht="43.5" x14ac:dyDescent="0.5">
      <c r="A104" s="10"/>
      <c r="B104" s="28" t="s">
        <v>1008</v>
      </c>
      <c r="C104" s="16"/>
      <c r="D104" s="15" t="s">
        <v>17</v>
      </c>
      <c r="E104" s="151">
        <v>270</v>
      </c>
      <c r="F104" s="23">
        <f t="shared" si="78"/>
        <v>0</v>
      </c>
      <c r="G104" s="31">
        <v>52</v>
      </c>
      <c r="H104" s="23">
        <f t="shared" si="79"/>
        <v>0</v>
      </c>
      <c r="I104" s="23">
        <f t="shared" si="80"/>
        <v>0</v>
      </c>
      <c r="J104" s="14" t="s">
        <v>354</v>
      </c>
    </row>
    <row r="105" spans="1:10" x14ac:dyDescent="0.5">
      <c r="A105" s="126"/>
      <c r="B105" s="127" t="s">
        <v>997</v>
      </c>
      <c r="C105" s="16"/>
      <c r="D105" s="15"/>
      <c r="E105" s="151"/>
      <c r="F105" s="30"/>
      <c r="G105" s="31"/>
      <c r="H105" s="30"/>
      <c r="I105" s="30"/>
      <c r="J105" s="14"/>
    </row>
    <row r="106" spans="1:10" x14ac:dyDescent="0.5">
      <c r="A106" s="10"/>
      <c r="B106" s="28" t="s">
        <v>1009</v>
      </c>
      <c r="C106" s="16"/>
      <c r="D106" s="15" t="s">
        <v>1000</v>
      </c>
      <c r="E106" s="151">
        <v>400</v>
      </c>
      <c r="F106" s="23">
        <f t="shared" ref="F106:F109" si="81">E106*C106</f>
        <v>0</v>
      </c>
      <c r="G106" s="31">
        <v>22</v>
      </c>
      <c r="H106" s="23">
        <f t="shared" ref="H106:H109" si="82">G106*C106</f>
        <v>0</v>
      </c>
      <c r="I106" s="23">
        <f t="shared" ref="I106:I109" si="83">H106+F106</f>
        <v>0</v>
      </c>
      <c r="J106" s="14"/>
    </row>
    <row r="107" spans="1:10" x14ac:dyDescent="0.5">
      <c r="A107" s="10"/>
      <c r="B107" s="28" t="s">
        <v>1010</v>
      </c>
      <c r="C107" s="16"/>
      <c r="D107" s="15" t="s">
        <v>17</v>
      </c>
      <c r="E107" s="151">
        <v>75</v>
      </c>
      <c r="F107" s="23">
        <f t="shared" si="81"/>
        <v>0</v>
      </c>
      <c r="G107" s="31">
        <v>22</v>
      </c>
      <c r="H107" s="23">
        <f t="shared" si="82"/>
        <v>0</v>
      </c>
      <c r="I107" s="23">
        <f t="shared" si="83"/>
        <v>0</v>
      </c>
      <c r="J107" s="14"/>
    </row>
    <row r="108" spans="1:10" x14ac:dyDescent="0.5">
      <c r="A108" s="10"/>
      <c r="B108" s="28" t="s">
        <v>1011</v>
      </c>
      <c r="C108" s="16"/>
      <c r="D108" s="15" t="s">
        <v>10</v>
      </c>
      <c r="E108" s="151">
        <v>1544</v>
      </c>
      <c r="F108" s="23">
        <f t="shared" si="81"/>
        <v>0</v>
      </c>
      <c r="G108" s="31">
        <v>52</v>
      </c>
      <c r="H108" s="23">
        <f t="shared" si="82"/>
        <v>0</v>
      </c>
      <c r="I108" s="23">
        <f t="shared" si="83"/>
        <v>0</v>
      </c>
      <c r="J108" s="14"/>
    </row>
    <row r="109" spans="1:10" x14ac:dyDescent="0.5">
      <c r="A109" s="10"/>
      <c r="B109" s="28" t="s">
        <v>1012</v>
      </c>
      <c r="C109" s="16"/>
      <c r="D109" s="15" t="s">
        <v>10</v>
      </c>
      <c r="E109" s="151">
        <v>260</v>
      </c>
      <c r="F109" s="23">
        <f t="shared" si="81"/>
        <v>0</v>
      </c>
      <c r="G109" s="31">
        <v>52</v>
      </c>
      <c r="H109" s="23">
        <f t="shared" si="82"/>
        <v>0</v>
      </c>
      <c r="I109" s="23">
        <f t="shared" si="83"/>
        <v>0</v>
      </c>
      <c r="J109" s="14"/>
    </row>
    <row r="110" spans="1:10" x14ac:dyDescent="0.5">
      <c r="A110" s="126"/>
      <c r="B110" s="127" t="s">
        <v>998</v>
      </c>
      <c r="C110" s="16"/>
      <c r="D110" s="15"/>
      <c r="E110" s="151"/>
      <c r="F110" s="30"/>
      <c r="G110" s="31"/>
      <c r="H110" s="30"/>
      <c r="I110" s="30"/>
      <c r="J110" s="14"/>
    </row>
    <row r="111" spans="1:10" x14ac:dyDescent="0.5">
      <c r="A111" s="10"/>
      <c r="B111" s="28" t="s">
        <v>1013</v>
      </c>
      <c r="C111" s="16"/>
      <c r="D111" s="15" t="s">
        <v>10</v>
      </c>
      <c r="E111" s="151">
        <v>1315</v>
      </c>
      <c r="F111" s="23">
        <f t="shared" ref="F111:F114" si="84">E111*C111</f>
        <v>0</v>
      </c>
      <c r="G111" s="31">
        <v>52</v>
      </c>
      <c r="H111" s="23">
        <f t="shared" ref="H111:H114" si="85">G111*C111</f>
        <v>0</v>
      </c>
      <c r="I111" s="23">
        <f t="shared" ref="I111:I114" si="86">H111+F111</f>
        <v>0</v>
      </c>
      <c r="J111" s="14"/>
    </row>
    <row r="112" spans="1:10" x14ac:dyDescent="0.5">
      <c r="A112" s="10"/>
      <c r="B112" s="28" t="s">
        <v>1014</v>
      </c>
      <c r="C112" s="16"/>
      <c r="D112" s="15" t="s">
        <v>10</v>
      </c>
      <c r="E112" s="151">
        <v>300</v>
      </c>
      <c r="F112" s="23">
        <f t="shared" si="84"/>
        <v>0</v>
      </c>
      <c r="G112" s="31">
        <v>52</v>
      </c>
      <c r="H112" s="23">
        <f t="shared" si="85"/>
        <v>0</v>
      </c>
      <c r="I112" s="23">
        <f t="shared" si="86"/>
        <v>0</v>
      </c>
      <c r="J112" s="14"/>
    </row>
    <row r="113" spans="1:10" x14ac:dyDescent="0.5">
      <c r="A113" s="10"/>
      <c r="B113" s="28" t="s">
        <v>1015</v>
      </c>
      <c r="C113" s="16"/>
      <c r="D113" s="15" t="s">
        <v>10</v>
      </c>
      <c r="E113" s="151">
        <v>79</v>
      </c>
      <c r="F113" s="23">
        <f t="shared" si="84"/>
        <v>0</v>
      </c>
      <c r="G113" s="31">
        <v>22</v>
      </c>
      <c r="H113" s="23">
        <f t="shared" si="85"/>
        <v>0</v>
      </c>
      <c r="I113" s="23">
        <f t="shared" si="86"/>
        <v>0</v>
      </c>
      <c r="J113" s="14"/>
    </row>
    <row r="114" spans="1:10" x14ac:dyDescent="0.5">
      <c r="A114" s="10"/>
      <c r="B114" s="28" t="s">
        <v>1016</v>
      </c>
      <c r="C114" s="16"/>
      <c r="D114" s="15" t="s">
        <v>10</v>
      </c>
      <c r="E114" s="151">
        <v>162</v>
      </c>
      <c r="F114" s="23">
        <f t="shared" si="84"/>
        <v>0</v>
      </c>
      <c r="G114" s="31">
        <v>22</v>
      </c>
      <c r="H114" s="23">
        <f t="shared" si="85"/>
        <v>0</v>
      </c>
      <c r="I114" s="23">
        <f t="shared" si="86"/>
        <v>0</v>
      </c>
      <c r="J114" s="14"/>
    </row>
    <row r="115" spans="1:10" x14ac:dyDescent="0.5">
      <c r="A115" s="10"/>
      <c r="B115" s="28"/>
      <c r="C115" s="16"/>
      <c r="D115" s="15"/>
      <c r="E115" s="151"/>
      <c r="F115" s="30"/>
      <c r="G115" s="31"/>
      <c r="H115" s="30"/>
      <c r="I115" s="30"/>
      <c r="J115" s="14"/>
    </row>
    <row r="116" spans="1:10" x14ac:dyDescent="0.5">
      <c r="A116" s="96" t="s">
        <v>6</v>
      </c>
      <c r="B116" s="210" t="s">
        <v>1017</v>
      </c>
      <c r="C116" s="9"/>
      <c r="D116" s="10"/>
      <c r="E116" s="149"/>
      <c r="F116" s="9"/>
      <c r="G116" s="9"/>
      <c r="H116" s="11"/>
      <c r="I116" s="9"/>
      <c r="J116" s="328"/>
    </row>
    <row r="117" spans="1:10" x14ac:dyDescent="0.5">
      <c r="A117" s="10"/>
      <c r="B117" s="14" t="s">
        <v>1018</v>
      </c>
      <c r="C117" s="9"/>
      <c r="D117" s="10" t="s">
        <v>10</v>
      </c>
      <c r="E117" s="150"/>
      <c r="F117" s="23">
        <f t="shared" ref="F117:F118" si="87">E117*C117</f>
        <v>0</v>
      </c>
      <c r="G117" s="418" t="s">
        <v>403</v>
      </c>
      <c r="H117" s="419"/>
      <c r="I117" s="23">
        <f t="shared" ref="I117:I118" si="88">H117+F117</f>
        <v>0</v>
      </c>
      <c r="J117" s="328"/>
    </row>
    <row r="118" spans="1:10" x14ac:dyDescent="0.5">
      <c r="A118" s="10"/>
      <c r="B118" s="14" t="s">
        <v>1019</v>
      </c>
      <c r="C118" s="9"/>
      <c r="D118" s="10" t="s">
        <v>10</v>
      </c>
      <c r="E118" s="150"/>
      <c r="F118" s="23">
        <f t="shared" si="87"/>
        <v>0</v>
      </c>
      <c r="G118" s="418" t="s">
        <v>403</v>
      </c>
      <c r="H118" s="419"/>
      <c r="I118" s="23">
        <f t="shared" si="88"/>
        <v>0</v>
      </c>
      <c r="J118" s="328"/>
    </row>
    <row r="119" spans="1:10" x14ac:dyDescent="0.5">
      <c r="A119" s="10"/>
      <c r="B119" s="135"/>
      <c r="C119" s="9"/>
      <c r="D119" s="10"/>
      <c r="E119" s="150"/>
      <c r="F119" s="13"/>
      <c r="G119" s="9"/>
      <c r="H119" s="11"/>
      <c r="I119" s="9"/>
      <c r="J119" s="328"/>
    </row>
    <row r="120" spans="1:10" x14ac:dyDescent="0.5">
      <c r="A120" s="96" t="s">
        <v>6</v>
      </c>
      <c r="B120" s="210" t="s">
        <v>1020</v>
      </c>
      <c r="C120" s="9"/>
      <c r="D120" s="10"/>
      <c r="E120" s="149"/>
      <c r="F120" s="9"/>
      <c r="G120" s="9"/>
      <c r="H120" s="11"/>
      <c r="I120" s="9"/>
      <c r="J120" s="328"/>
    </row>
    <row r="121" spans="1:10" x14ac:dyDescent="0.5">
      <c r="A121" s="10"/>
      <c r="B121" s="14" t="s">
        <v>1021</v>
      </c>
      <c r="C121" s="9"/>
      <c r="D121" s="10" t="s">
        <v>10</v>
      </c>
      <c r="E121" s="150"/>
      <c r="F121" s="23">
        <f t="shared" ref="F121" si="89">E121*C121</f>
        <v>0</v>
      </c>
      <c r="G121" s="418" t="s">
        <v>403</v>
      </c>
      <c r="H121" s="419"/>
      <c r="I121" s="23">
        <f t="shared" ref="I121" si="90">H121+F121</f>
        <v>0</v>
      </c>
      <c r="J121" s="328"/>
    </row>
    <row r="122" spans="1:10" x14ac:dyDescent="0.5">
      <c r="A122" s="10"/>
      <c r="B122" s="135"/>
      <c r="C122" s="9"/>
      <c r="D122" s="10"/>
      <c r="E122" s="150"/>
      <c r="F122" s="13"/>
      <c r="G122" s="9"/>
      <c r="H122" s="11"/>
      <c r="I122" s="9"/>
      <c r="J122" s="328"/>
    </row>
    <row r="123" spans="1:10" x14ac:dyDescent="0.5">
      <c r="A123" s="96">
        <v>12.6</v>
      </c>
      <c r="B123" s="210" t="s">
        <v>340</v>
      </c>
      <c r="C123" s="9"/>
      <c r="D123" s="10"/>
      <c r="E123" s="149"/>
      <c r="F123" s="9"/>
      <c r="G123" s="9"/>
      <c r="H123" s="11"/>
      <c r="I123" s="9"/>
      <c r="J123" s="328"/>
    </row>
    <row r="124" spans="1:10" s="225" customFormat="1" ht="43.5" x14ac:dyDescent="0.45">
      <c r="A124" s="32" t="s">
        <v>1026</v>
      </c>
      <c r="B124" s="16" t="s">
        <v>1025</v>
      </c>
      <c r="C124" s="30"/>
      <c r="D124" s="32" t="s">
        <v>10</v>
      </c>
      <c r="E124" s="151">
        <v>15200</v>
      </c>
      <c r="F124" s="233">
        <f t="shared" ref="F124:F127" si="91">E124*C124</f>
        <v>0</v>
      </c>
      <c r="G124" s="420" t="s">
        <v>403</v>
      </c>
      <c r="H124" s="421"/>
      <c r="I124" s="233">
        <f t="shared" ref="I124:I127" si="92">H124+F124</f>
        <v>0</v>
      </c>
      <c r="J124" s="114"/>
    </row>
    <row r="125" spans="1:10" s="225" customFormat="1" x14ac:dyDescent="0.45">
      <c r="A125" s="32"/>
      <c r="B125" s="16" t="s">
        <v>341</v>
      </c>
      <c r="C125" s="30"/>
      <c r="D125" s="32" t="s">
        <v>19</v>
      </c>
      <c r="E125" s="151">
        <v>2000</v>
      </c>
      <c r="F125" s="233">
        <f t="shared" si="91"/>
        <v>0</v>
      </c>
      <c r="G125" s="420" t="s">
        <v>403</v>
      </c>
      <c r="H125" s="421"/>
      <c r="I125" s="233">
        <f t="shared" si="92"/>
        <v>0</v>
      </c>
      <c r="J125" s="114"/>
    </row>
    <row r="126" spans="1:10" s="225" customFormat="1" x14ac:dyDescent="0.45">
      <c r="A126" s="32"/>
      <c r="B126" s="16" t="s">
        <v>1024</v>
      </c>
      <c r="C126" s="30"/>
      <c r="D126" s="32" t="s">
        <v>17</v>
      </c>
      <c r="E126" s="151">
        <v>2000</v>
      </c>
      <c r="F126" s="233">
        <f t="shared" ref="F126" si="93">E126*C126</f>
        <v>0</v>
      </c>
      <c r="G126" s="420" t="s">
        <v>403</v>
      </c>
      <c r="H126" s="421"/>
      <c r="I126" s="233">
        <f t="shared" ref="I126" si="94">H126+F126</f>
        <v>0</v>
      </c>
      <c r="J126" s="114"/>
    </row>
    <row r="127" spans="1:10" s="225" customFormat="1" ht="43.5" x14ac:dyDescent="0.45">
      <c r="A127" s="32" t="s">
        <v>1027</v>
      </c>
      <c r="B127" s="16" t="s">
        <v>1023</v>
      </c>
      <c r="C127" s="30"/>
      <c r="D127" s="32" t="s">
        <v>10</v>
      </c>
      <c r="E127" s="151">
        <v>16300</v>
      </c>
      <c r="F127" s="233">
        <f t="shared" si="91"/>
        <v>0</v>
      </c>
      <c r="G127" s="420" t="s">
        <v>403</v>
      </c>
      <c r="H127" s="421"/>
      <c r="I127" s="233">
        <f t="shared" si="92"/>
        <v>0</v>
      </c>
      <c r="J127" s="114"/>
    </row>
    <row r="128" spans="1:10" ht="43.5" x14ac:dyDescent="0.5">
      <c r="A128" s="10"/>
      <c r="B128" s="14" t="s">
        <v>1022</v>
      </c>
      <c r="C128" s="9"/>
      <c r="D128" s="10" t="s">
        <v>10</v>
      </c>
      <c r="E128" s="150">
        <v>16300</v>
      </c>
      <c r="F128" s="23">
        <f t="shared" ref="F128" si="95">E128*C128</f>
        <v>0</v>
      </c>
      <c r="G128" s="418" t="s">
        <v>403</v>
      </c>
      <c r="H128" s="419"/>
      <c r="I128" s="23">
        <f t="shared" ref="I128" si="96">H128+F128</f>
        <v>0</v>
      </c>
      <c r="J128" s="328"/>
    </row>
    <row r="129" spans="1:10" x14ac:dyDescent="0.5">
      <c r="A129" s="10"/>
      <c r="B129" s="135"/>
      <c r="C129" s="9"/>
      <c r="D129" s="10"/>
      <c r="E129" s="150"/>
      <c r="F129" s="13"/>
      <c r="G129" s="9"/>
      <c r="H129" s="11"/>
      <c r="I129" s="9"/>
      <c r="J129" s="328"/>
    </row>
    <row r="130" spans="1:10" x14ac:dyDescent="0.5">
      <c r="A130" s="96">
        <v>12.7</v>
      </c>
      <c r="B130" s="127" t="s">
        <v>1031</v>
      </c>
      <c r="C130" s="16"/>
      <c r="D130" s="15"/>
      <c r="E130" s="151"/>
      <c r="F130" s="30"/>
      <c r="G130" s="31"/>
      <c r="H130" s="30"/>
      <c r="I130" s="30"/>
      <c r="J130" s="14"/>
    </row>
    <row r="131" spans="1:10" x14ac:dyDescent="0.5">
      <c r="A131" s="10" t="s">
        <v>1032</v>
      </c>
      <c r="B131" s="28" t="s">
        <v>1028</v>
      </c>
      <c r="C131" s="16"/>
      <c r="D131" s="15" t="s">
        <v>10</v>
      </c>
      <c r="E131" s="151">
        <v>3500</v>
      </c>
      <c r="F131" s="23">
        <f t="shared" ref="F131:F133" si="97">E131*C131</f>
        <v>0</v>
      </c>
      <c r="G131" s="31">
        <v>180</v>
      </c>
      <c r="H131" s="23">
        <f t="shared" ref="H131:H133" si="98">G131*C131</f>
        <v>0</v>
      </c>
      <c r="I131" s="23">
        <f t="shared" ref="I131:I133" si="99">H131+F131</f>
        <v>0</v>
      </c>
      <c r="J131" s="14"/>
    </row>
    <row r="132" spans="1:10" ht="43.5" x14ac:dyDescent="0.5">
      <c r="A132" s="10" t="s">
        <v>1033</v>
      </c>
      <c r="B132" s="28" t="s">
        <v>1029</v>
      </c>
      <c r="C132" s="16"/>
      <c r="D132" s="15" t="s">
        <v>10</v>
      </c>
      <c r="E132" s="151">
        <v>1690</v>
      </c>
      <c r="F132" s="23">
        <f t="shared" ref="F132" si="100">E132*C132</f>
        <v>0</v>
      </c>
      <c r="G132" s="31">
        <v>180</v>
      </c>
      <c r="H132" s="23">
        <f t="shared" ref="H132" si="101">G132*C132</f>
        <v>0</v>
      </c>
      <c r="I132" s="23">
        <f t="shared" ref="I132" si="102">H132+F132</f>
        <v>0</v>
      </c>
      <c r="J132" s="14"/>
    </row>
    <row r="133" spans="1:10" ht="43.5" x14ac:dyDescent="0.5">
      <c r="A133" s="10" t="s">
        <v>1033</v>
      </c>
      <c r="B133" s="28" t="s">
        <v>1030</v>
      </c>
      <c r="C133" s="16"/>
      <c r="D133" s="15" t="s">
        <v>10</v>
      </c>
      <c r="E133" s="151">
        <v>1790</v>
      </c>
      <c r="F133" s="23">
        <f t="shared" si="97"/>
        <v>0</v>
      </c>
      <c r="G133" s="31">
        <v>180</v>
      </c>
      <c r="H133" s="23">
        <f t="shared" si="98"/>
        <v>0</v>
      </c>
      <c r="I133" s="23">
        <f t="shared" si="99"/>
        <v>0</v>
      </c>
      <c r="J133" s="14"/>
    </row>
    <row r="134" spans="1:10" x14ac:dyDescent="0.5">
      <c r="A134" s="10"/>
      <c r="B134" s="28"/>
      <c r="C134" s="16"/>
      <c r="D134" s="15"/>
      <c r="E134" s="151"/>
      <c r="F134" s="30"/>
      <c r="G134" s="31"/>
      <c r="H134" s="30"/>
      <c r="I134" s="30"/>
      <c r="J134" s="328"/>
    </row>
    <row r="135" spans="1:10" x14ac:dyDescent="0.5">
      <c r="A135" s="96">
        <v>12.8</v>
      </c>
      <c r="B135" s="127" t="s">
        <v>1034</v>
      </c>
      <c r="C135" s="16"/>
      <c r="D135" s="15"/>
      <c r="E135" s="151"/>
      <c r="F135" s="30"/>
      <c r="G135" s="31"/>
      <c r="H135" s="30"/>
      <c r="I135" s="30"/>
      <c r="J135" s="14"/>
    </row>
    <row r="136" spans="1:10" x14ac:dyDescent="0.5">
      <c r="A136" s="32" t="s">
        <v>959</v>
      </c>
      <c r="B136" s="338" t="s">
        <v>1037</v>
      </c>
      <c r="C136" s="9"/>
      <c r="D136" s="10"/>
      <c r="E136" s="11"/>
      <c r="F136" s="13"/>
      <c r="G136" s="9"/>
      <c r="H136" s="11"/>
      <c r="I136" s="16"/>
      <c r="J136" s="328"/>
    </row>
    <row r="137" spans="1:10" s="225" customFormat="1" x14ac:dyDescent="0.45">
      <c r="A137" s="32"/>
      <c r="B137" s="28" t="s">
        <v>1043</v>
      </c>
      <c r="C137" s="16"/>
      <c r="D137" s="15" t="s">
        <v>343</v>
      </c>
      <c r="E137" s="151">
        <v>3100</v>
      </c>
      <c r="F137" s="233">
        <f t="shared" ref="F137" si="103">E137*C137</f>
        <v>0</v>
      </c>
      <c r="G137" s="31">
        <v>105</v>
      </c>
      <c r="H137" s="233">
        <f t="shared" ref="H137" si="104">G137*C137</f>
        <v>0</v>
      </c>
      <c r="I137" s="233">
        <f t="shared" ref="I137" si="105">H137+F137</f>
        <v>0</v>
      </c>
      <c r="J137" s="16"/>
    </row>
    <row r="138" spans="1:10" s="225" customFormat="1" x14ac:dyDescent="0.45">
      <c r="A138" s="32"/>
      <c r="B138" s="28" t="s">
        <v>1044</v>
      </c>
      <c r="C138" s="16"/>
      <c r="D138" s="15" t="s">
        <v>343</v>
      </c>
      <c r="E138" s="151">
        <v>3500</v>
      </c>
      <c r="F138" s="233">
        <f t="shared" ref="F138:F141" si="106">E138*C138</f>
        <v>0</v>
      </c>
      <c r="G138" s="31">
        <v>120</v>
      </c>
      <c r="H138" s="233">
        <f t="shared" ref="H138:H141" si="107">G138*C138</f>
        <v>0</v>
      </c>
      <c r="I138" s="233">
        <f t="shared" ref="I138:I141" si="108">H138+F138</f>
        <v>0</v>
      </c>
      <c r="J138" s="16"/>
    </row>
    <row r="139" spans="1:10" s="225" customFormat="1" x14ac:dyDescent="0.45">
      <c r="A139" s="32"/>
      <c r="B139" s="28" t="s">
        <v>1045</v>
      </c>
      <c r="C139" s="16"/>
      <c r="D139" s="15" t="s">
        <v>343</v>
      </c>
      <c r="E139" s="151">
        <v>3900</v>
      </c>
      <c r="F139" s="233">
        <f t="shared" si="106"/>
        <v>0</v>
      </c>
      <c r="G139" s="31">
        <v>135</v>
      </c>
      <c r="H139" s="233">
        <f t="shared" si="107"/>
        <v>0</v>
      </c>
      <c r="I139" s="233">
        <f t="shared" si="108"/>
        <v>0</v>
      </c>
      <c r="J139" s="16"/>
    </row>
    <row r="140" spans="1:10" x14ac:dyDescent="0.5">
      <c r="A140" s="10" t="s">
        <v>959</v>
      </c>
      <c r="B140" s="338" t="s">
        <v>1039</v>
      </c>
      <c r="C140" s="9"/>
      <c r="D140" s="10"/>
      <c r="E140" s="11"/>
      <c r="F140" s="13"/>
      <c r="G140" s="9"/>
      <c r="H140" s="11"/>
      <c r="I140" s="16"/>
      <c r="J140" s="328"/>
    </row>
    <row r="141" spans="1:10" s="225" customFormat="1" x14ac:dyDescent="0.45">
      <c r="A141" s="32"/>
      <c r="B141" s="28" t="s">
        <v>1046</v>
      </c>
      <c r="C141" s="16"/>
      <c r="D141" s="15" t="s">
        <v>343</v>
      </c>
      <c r="E141" s="151">
        <v>3500</v>
      </c>
      <c r="F141" s="233">
        <f t="shared" si="106"/>
        <v>0</v>
      </c>
      <c r="G141" s="31">
        <v>105</v>
      </c>
      <c r="H141" s="233">
        <f t="shared" si="107"/>
        <v>0</v>
      </c>
      <c r="I141" s="233">
        <f t="shared" si="108"/>
        <v>0</v>
      </c>
      <c r="J141" s="16"/>
    </row>
    <row r="142" spans="1:10" s="225" customFormat="1" x14ac:dyDescent="0.45">
      <c r="A142" s="32"/>
      <c r="B142" s="28" t="s">
        <v>1047</v>
      </c>
      <c r="C142" s="16"/>
      <c r="D142" s="15" t="s">
        <v>343</v>
      </c>
      <c r="E142" s="151">
        <v>3900</v>
      </c>
      <c r="F142" s="233">
        <f t="shared" ref="F142:F143" si="109">E142*C142</f>
        <v>0</v>
      </c>
      <c r="G142" s="31">
        <v>120</v>
      </c>
      <c r="H142" s="233">
        <f t="shared" ref="H142:H143" si="110">G142*C142</f>
        <v>0</v>
      </c>
      <c r="I142" s="233">
        <f t="shared" ref="I142:I143" si="111">H142+F142</f>
        <v>0</v>
      </c>
      <c r="J142" s="16"/>
    </row>
    <row r="143" spans="1:10" s="225" customFormat="1" x14ac:dyDescent="0.45">
      <c r="A143" s="32"/>
      <c r="B143" s="28" t="s">
        <v>1048</v>
      </c>
      <c r="C143" s="16"/>
      <c r="D143" s="15" t="s">
        <v>343</v>
      </c>
      <c r="E143" s="151">
        <v>4300</v>
      </c>
      <c r="F143" s="233">
        <f t="shared" si="109"/>
        <v>0</v>
      </c>
      <c r="G143" s="31">
        <v>135</v>
      </c>
      <c r="H143" s="233">
        <f t="shared" si="110"/>
        <v>0</v>
      </c>
      <c r="I143" s="233">
        <f t="shared" si="111"/>
        <v>0</v>
      </c>
      <c r="J143" s="16"/>
    </row>
    <row r="144" spans="1:10" ht="43.5" x14ac:dyDescent="0.5">
      <c r="A144" s="10" t="s">
        <v>959</v>
      </c>
      <c r="B144" s="338" t="s">
        <v>1038</v>
      </c>
      <c r="C144" s="9"/>
      <c r="D144" s="10"/>
      <c r="E144" s="11"/>
      <c r="F144" s="13"/>
      <c r="G144" s="9"/>
      <c r="H144" s="11"/>
      <c r="I144" s="16"/>
      <c r="J144" s="328"/>
    </row>
    <row r="145" spans="1:10" s="225" customFormat="1" ht="43.5" x14ac:dyDescent="0.45">
      <c r="A145" s="32"/>
      <c r="B145" s="28" t="s">
        <v>1049</v>
      </c>
      <c r="C145" s="16"/>
      <c r="D145" s="15" t="s">
        <v>343</v>
      </c>
      <c r="E145" s="151">
        <v>4700</v>
      </c>
      <c r="F145" s="233">
        <f t="shared" ref="F145:F147" si="112">E145*C145</f>
        <v>0</v>
      </c>
      <c r="G145" s="31">
        <v>105</v>
      </c>
      <c r="H145" s="233">
        <f t="shared" ref="H145:H147" si="113">G145*C145</f>
        <v>0</v>
      </c>
      <c r="I145" s="233">
        <f t="shared" ref="I145:I147" si="114">H145+F145</f>
        <v>0</v>
      </c>
      <c r="J145" s="16"/>
    </row>
    <row r="146" spans="1:10" s="225" customFormat="1" ht="43.5" x14ac:dyDescent="0.45">
      <c r="A146" s="32"/>
      <c r="B146" s="28" t="s">
        <v>1050</v>
      </c>
      <c r="C146" s="16"/>
      <c r="D146" s="15" t="s">
        <v>343</v>
      </c>
      <c r="E146" s="151">
        <v>5100</v>
      </c>
      <c r="F146" s="233">
        <f t="shared" si="112"/>
        <v>0</v>
      </c>
      <c r="G146" s="31">
        <v>120</v>
      </c>
      <c r="H146" s="233">
        <f t="shared" si="113"/>
        <v>0</v>
      </c>
      <c r="I146" s="233">
        <f t="shared" si="114"/>
        <v>0</v>
      </c>
      <c r="J146" s="16"/>
    </row>
    <row r="147" spans="1:10" s="225" customFormat="1" ht="43.5" x14ac:dyDescent="0.45">
      <c r="A147" s="32"/>
      <c r="B147" s="28" t="s">
        <v>1051</v>
      </c>
      <c r="C147" s="16"/>
      <c r="D147" s="15" t="s">
        <v>343</v>
      </c>
      <c r="E147" s="151">
        <v>5500</v>
      </c>
      <c r="F147" s="233">
        <f t="shared" si="112"/>
        <v>0</v>
      </c>
      <c r="G147" s="31">
        <v>135</v>
      </c>
      <c r="H147" s="233">
        <f t="shared" si="113"/>
        <v>0</v>
      </c>
      <c r="I147" s="233">
        <f t="shared" si="114"/>
        <v>0</v>
      </c>
      <c r="J147" s="16"/>
    </row>
    <row r="148" spans="1:10" ht="43.5" x14ac:dyDescent="0.5">
      <c r="A148" s="10" t="s">
        <v>959</v>
      </c>
      <c r="B148" s="338" t="s">
        <v>1040</v>
      </c>
      <c r="C148" s="9"/>
      <c r="D148" s="10"/>
      <c r="E148" s="11"/>
      <c r="F148" s="13"/>
      <c r="G148" s="9"/>
      <c r="H148" s="11"/>
      <c r="I148" s="16"/>
      <c r="J148" s="328"/>
    </row>
    <row r="149" spans="1:10" s="225" customFormat="1" ht="43.5" x14ac:dyDescent="0.45">
      <c r="A149" s="32"/>
      <c r="B149" s="28" t="s">
        <v>1052</v>
      </c>
      <c r="C149" s="16"/>
      <c r="D149" s="15" t="s">
        <v>343</v>
      </c>
      <c r="E149" s="151">
        <v>5100</v>
      </c>
      <c r="F149" s="233">
        <f t="shared" ref="F149:F151" si="115">E149*C149</f>
        <v>0</v>
      </c>
      <c r="G149" s="31">
        <v>105</v>
      </c>
      <c r="H149" s="233">
        <f t="shared" ref="H149:H151" si="116">G149*C149</f>
        <v>0</v>
      </c>
      <c r="I149" s="233">
        <f t="shared" ref="I149:I151" si="117">H149+F149</f>
        <v>0</v>
      </c>
      <c r="J149" s="16"/>
    </row>
    <row r="150" spans="1:10" s="225" customFormat="1" ht="43.5" x14ac:dyDescent="0.45">
      <c r="A150" s="32"/>
      <c r="B150" s="28" t="s">
        <v>1053</v>
      </c>
      <c r="C150" s="16"/>
      <c r="D150" s="15" t="s">
        <v>343</v>
      </c>
      <c r="E150" s="151">
        <v>5500</v>
      </c>
      <c r="F150" s="233">
        <f t="shared" si="115"/>
        <v>0</v>
      </c>
      <c r="G150" s="31">
        <v>120</v>
      </c>
      <c r="H150" s="233">
        <f t="shared" si="116"/>
        <v>0</v>
      </c>
      <c r="I150" s="233">
        <f t="shared" si="117"/>
        <v>0</v>
      </c>
      <c r="J150" s="16"/>
    </row>
    <row r="151" spans="1:10" s="225" customFormat="1" ht="43.5" x14ac:dyDescent="0.45">
      <c r="A151" s="32"/>
      <c r="B151" s="28" t="s">
        <v>1054</v>
      </c>
      <c r="C151" s="16"/>
      <c r="D151" s="15" t="s">
        <v>343</v>
      </c>
      <c r="E151" s="151">
        <v>5900</v>
      </c>
      <c r="F151" s="233">
        <f t="shared" si="115"/>
        <v>0</v>
      </c>
      <c r="G151" s="31">
        <v>135</v>
      </c>
      <c r="H151" s="233">
        <f t="shared" si="116"/>
        <v>0</v>
      </c>
      <c r="I151" s="233">
        <f t="shared" si="117"/>
        <v>0</v>
      </c>
      <c r="J151" s="16"/>
    </row>
    <row r="152" spans="1:10" x14ac:dyDescent="0.5">
      <c r="A152" s="10" t="s">
        <v>959</v>
      </c>
      <c r="B152" s="338" t="s">
        <v>1041</v>
      </c>
      <c r="C152" s="9"/>
      <c r="D152" s="10"/>
      <c r="E152" s="11"/>
      <c r="F152" s="13"/>
      <c r="G152" s="9"/>
      <c r="H152" s="11"/>
      <c r="I152" s="16"/>
      <c r="J152" s="328"/>
    </row>
    <row r="153" spans="1:10" s="225" customFormat="1" x14ac:dyDescent="0.45">
      <c r="A153" s="32"/>
      <c r="B153" s="28" t="s">
        <v>1055</v>
      </c>
      <c r="C153" s="16"/>
      <c r="D153" s="15" t="s">
        <v>343</v>
      </c>
      <c r="E153" s="151">
        <v>4400</v>
      </c>
      <c r="F153" s="233">
        <f t="shared" ref="F153:F155" si="118">E153*C153</f>
        <v>0</v>
      </c>
      <c r="G153" s="31">
        <v>105</v>
      </c>
      <c r="H153" s="233">
        <f t="shared" ref="H153:H155" si="119">G153*C153</f>
        <v>0</v>
      </c>
      <c r="I153" s="233">
        <f t="shared" ref="I153:I155" si="120">H153+F153</f>
        <v>0</v>
      </c>
      <c r="J153" s="16"/>
    </row>
    <row r="154" spans="1:10" s="225" customFormat="1" x14ac:dyDescent="0.45">
      <c r="A154" s="32"/>
      <c r="B154" s="28" t="s">
        <v>1056</v>
      </c>
      <c r="C154" s="16"/>
      <c r="D154" s="15" t="s">
        <v>343</v>
      </c>
      <c r="E154" s="151">
        <v>4750</v>
      </c>
      <c r="F154" s="233">
        <f t="shared" si="118"/>
        <v>0</v>
      </c>
      <c r="G154" s="31">
        <v>120</v>
      </c>
      <c r="H154" s="233">
        <f t="shared" si="119"/>
        <v>0</v>
      </c>
      <c r="I154" s="233">
        <f t="shared" si="120"/>
        <v>0</v>
      </c>
      <c r="J154" s="16"/>
    </row>
    <row r="155" spans="1:10" s="225" customFormat="1" x14ac:dyDescent="0.45">
      <c r="A155" s="32"/>
      <c r="B155" s="28" t="s">
        <v>1057</v>
      </c>
      <c r="C155" s="16"/>
      <c r="D155" s="15" t="s">
        <v>343</v>
      </c>
      <c r="E155" s="151">
        <v>5150</v>
      </c>
      <c r="F155" s="233">
        <f t="shared" si="118"/>
        <v>0</v>
      </c>
      <c r="G155" s="31">
        <v>135</v>
      </c>
      <c r="H155" s="233">
        <f t="shared" si="119"/>
        <v>0</v>
      </c>
      <c r="I155" s="233">
        <f t="shared" si="120"/>
        <v>0</v>
      </c>
      <c r="J155" s="16"/>
    </row>
    <row r="156" spans="1:10" x14ac:dyDescent="0.5">
      <c r="A156" s="10" t="s">
        <v>959</v>
      </c>
      <c r="B156" s="338" t="s">
        <v>1042</v>
      </c>
      <c r="C156" s="9"/>
      <c r="D156" s="10"/>
      <c r="E156" s="11"/>
      <c r="F156" s="13"/>
      <c r="G156" s="9"/>
      <c r="H156" s="11"/>
      <c r="I156" s="16"/>
      <c r="J156" s="328"/>
    </row>
    <row r="157" spans="1:10" s="225" customFormat="1" x14ac:dyDescent="0.45">
      <c r="A157" s="32"/>
      <c r="B157" s="28" t="s">
        <v>1058</v>
      </c>
      <c r="C157" s="16"/>
      <c r="D157" s="15" t="s">
        <v>10</v>
      </c>
      <c r="E157" s="151">
        <v>1930</v>
      </c>
      <c r="F157" s="233">
        <f t="shared" ref="F157:F159" si="121">E157*C157</f>
        <v>0</v>
      </c>
      <c r="G157" s="31">
        <f>(0.7*2)*100</f>
        <v>140</v>
      </c>
      <c r="H157" s="233">
        <f t="shared" ref="H157:H159" si="122">G157*C157</f>
        <v>0</v>
      </c>
      <c r="I157" s="233">
        <f t="shared" ref="I157:I159" si="123">H157+F157</f>
        <v>0</v>
      </c>
      <c r="J157" s="16"/>
    </row>
    <row r="158" spans="1:10" s="225" customFormat="1" x14ac:dyDescent="0.45">
      <c r="A158" s="32"/>
      <c r="B158" s="28" t="s">
        <v>1059</v>
      </c>
      <c r="C158" s="16"/>
      <c r="D158" s="15" t="s">
        <v>10</v>
      </c>
      <c r="E158" s="151">
        <v>2100</v>
      </c>
      <c r="F158" s="233">
        <f t="shared" si="121"/>
        <v>0</v>
      </c>
      <c r="G158" s="31">
        <f>(0.8*2)*100</f>
        <v>160</v>
      </c>
      <c r="H158" s="233">
        <f t="shared" si="122"/>
        <v>0</v>
      </c>
      <c r="I158" s="233">
        <f t="shared" si="123"/>
        <v>0</v>
      </c>
      <c r="J158" s="16"/>
    </row>
    <row r="159" spans="1:10" s="225" customFormat="1" x14ac:dyDescent="0.45">
      <c r="A159" s="32"/>
      <c r="B159" s="28" t="s">
        <v>1060</v>
      </c>
      <c r="C159" s="16"/>
      <c r="D159" s="15" t="s">
        <v>10</v>
      </c>
      <c r="E159" s="151">
        <v>2210</v>
      </c>
      <c r="F159" s="233">
        <f t="shared" si="121"/>
        <v>0</v>
      </c>
      <c r="G159" s="31">
        <f>(0.9*2)*100</f>
        <v>180</v>
      </c>
      <c r="H159" s="233">
        <f t="shared" si="122"/>
        <v>0</v>
      </c>
      <c r="I159" s="233">
        <f t="shared" si="123"/>
        <v>0</v>
      </c>
      <c r="J159" s="16"/>
    </row>
    <row r="160" spans="1:10" s="225" customFormat="1" x14ac:dyDescent="0.45">
      <c r="A160" s="32"/>
      <c r="B160" s="28"/>
      <c r="C160" s="16"/>
      <c r="D160" s="15"/>
      <c r="E160" s="151"/>
      <c r="F160" s="233"/>
      <c r="G160" s="31"/>
      <c r="H160" s="233"/>
      <c r="I160" s="233"/>
      <c r="J160" s="16"/>
    </row>
    <row r="161" spans="1:10" s="225" customFormat="1" x14ac:dyDescent="0.45">
      <c r="A161" s="32" t="s">
        <v>1036</v>
      </c>
      <c r="B161" s="28" t="s">
        <v>1035</v>
      </c>
      <c r="C161" s="16"/>
      <c r="D161" s="15"/>
      <c r="E161" s="151"/>
      <c r="F161" s="233"/>
      <c r="G161" s="31"/>
      <c r="H161" s="233"/>
      <c r="I161" s="233"/>
      <c r="J161" s="16"/>
    </row>
    <row r="162" spans="1:10" x14ac:dyDescent="0.5">
      <c r="A162" s="10"/>
      <c r="B162" s="28"/>
      <c r="C162" s="16"/>
      <c r="D162" s="15"/>
      <c r="E162" s="151"/>
      <c r="F162" s="30"/>
      <c r="G162" s="31"/>
      <c r="H162" s="30"/>
      <c r="I162" s="30"/>
      <c r="J162" s="328"/>
    </row>
    <row r="163" spans="1:10" x14ac:dyDescent="0.5">
      <c r="A163" s="96">
        <v>12.9</v>
      </c>
      <c r="B163" s="127" t="s">
        <v>498</v>
      </c>
      <c r="C163" s="16"/>
      <c r="D163" s="15"/>
      <c r="E163" s="151"/>
      <c r="F163" s="30"/>
      <c r="G163" s="31"/>
      <c r="H163" s="30"/>
      <c r="I163" s="30"/>
      <c r="J163" s="14"/>
    </row>
    <row r="164" spans="1:10" x14ac:dyDescent="0.5">
      <c r="A164" s="10"/>
      <c r="B164" s="28" t="s">
        <v>477</v>
      </c>
      <c r="C164" s="16"/>
      <c r="D164" s="15" t="s">
        <v>10</v>
      </c>
      <c r="E164" s="151">
        <v>3400</v>
      </c>
      <c r="F164" s="23">
        <f t="shared" ref="F164:F165" si="124">E164*C164</f>
        <v>0</v>
      </c>
      <c r="G164" s="31">
        <v>105</v>
      </c>
      <c r="H164" s="23">
        <f t="shared" ref="H164:H165" si="125">G164*C164</f>
        <v>0</v>
      </c>
      <c r="I164" s="23">
        <f t="shared" ref="I164:I165" si="126">H164+F164</f>
        <v>0</v>
      </c>
      <c r="J164" s="14"/>
    </row>
    <row r="165" spans="1:10" x14ac:dyDescent="0.5">
      <c r="A165" s="10"/>
      <c r="B165" s="28" t="s">
        <v>478</v>
      </c>
      <c r="C165" s="16"/>
      <c r="D165" s="15" t="s">
        <v>10</v>
      </c>
      <c r="E165" s="151">
        <v>3500</v>
      </c>
      <c r="F165" s="23">
        <f t="shared" si="124"/>
        <v>0</v>
      </c>
      <c r="G165" s="31">
        <v>120</v>
      </c>
      <c r="H165" s="23">
        <f t="shared" si="125"/>
        <v>0</v>
      </c>
      <c r="I165" s="23">
        <f t="shared" si="126"/>
        <v>0</v>
      </c>
      <c r="J165" s="14"/>
    </row>
    <row r="166" spans="1:10" x14ac:dyDescent="0.5">
      <c r="A166" s="10"/>
      <c r="B166" s="28" t="s">
        <v>482</v>
      </c>
      <c r="C166" s="16"/>
      <c r="D166" s="15" t="s">
        <v>10</v>
      </c>
      <c r="E166" s="151">
        <v>1700</v>
      </c>
      <c r="F166" s="23">
        <f t="shared" ref="F166:F167" si="127">E166*C166</f>
        <v>0</v>
      </c>
      <c r="G166" s="31">
        <f>(0.7*2)*100</f>
        <v>140</v>
      </c>
      <c r="H166" s="23">
        <f t="shared" ref="H166:H167" si="128">G166*C166</f>
        <v>0</v>
      </c>
      <c r="I166" s="23">
        <f t="shared" ref="I166:I167" si="129">H166+F166</f>
        <v>0</v>
      </c>
      <c r="J166" s="14"/>
    </row>
    <row r="167" spans="1:10" x14ac:dyDescent="0.5">
      <c r="A167" s="10"/>
      <c r="B167" s="28" t="s">
        <v>483</v>
      </c>
      <c r="C167" s="16"/>
      <c r="D167" s="15" t="s">
        <v>10</v>
      </c>
      <c r="E167" s="151">
        <v>1800</v>
      </c>
      <c r="F167" s="23">
        <f t="shared" si="127"/>
        <v>0</v>
      </c>
      <c r="G167" s="31">
        <f>(0.8*2)*100</f>
        <v>160</v>
      </c>
      <c r="H167" s="23">
        <f t="shared" si="128"/>
        <v>0</v>
      </c>
      <c r="I167" s="23">
        <f t="shared" si="129"/>
        <v>0</v>
      </c>
      <c r="J167" s="14"/>
    </row>
    <row r="168" spans="1:10" x14ac:dyDescent="0.5">
      <c r="A168" s="10"/>
      <c r="B168" s="28"/>
      <c r="C168" s="16"/>
      <c r="D168" s="15"/>
      <c r="E168" s="151"/>
      <c r="F168" s="30"/>
      <c r="G168" s="31"/>
      <c r="H168" s="30"/>
      <c r="I168" s="30"/>
      <c r="J168" s="328"/>
    </row>
    <row r="169" spans="1:10" x14ac:dyDescent="0.5">
      <c r="A169" s="10"/>
      <c r="B169" s="28" t="s">
        <v>479</v>
      </c>
      <c r="C169" s="16"/>
      <c r="D169" s="15" t="s">
        <v>10</v>
      </c>
      <c r="E169" s="151">
        <v>4200</v>
      </c>
      <c r="F169" s="23">
        <f>E169*C169</f>
        <v>0</v>
      </c>
      <c r="G169" s="31">
        <v>120</v>
      </c>
      <c r="H169" s="23">
        <f>G169*C169</f>
        <v>0</v>
      </c>
      <c r="I169" s="23">
        <f>H169+F169</f>
        <v>0</v>
      </c>
      <c r="J169" s="14"/>
    </row>
    <row r="170" spans="1:10" ht="43.5" x14ac:dyDescent="0.5">
      <c r="A170" s="10"/>
      <c r="B170" s="28" t="s">
        <v>484</v>
      </c>
      <c r="C170" s="16"/>
      <c r="D170" s="15" t="s">
        <v>10</v>
      </c>
      <c r="E170" s="151">
        <v>4600</v>
      </c>
      <c r="F170" s="23">
        <f t="shared" ref="F170" si="130">E170*C170</f>
        <v>0</v>
      </c>
      <c r="G170" s="31">
        <v>105</v>
      </c>
      <c r="H170" s="23">
        <f t="shared" ref="H170" si="131">G170*C170</f>
        <v>0</v>
      </c>
      <c r="I170" s="23">
        <f t="shared" ref="I170" si="132">H170+F170</f>
        <v>0</v>
      </c>
      <c r="J170" s="14"/>
    </row>
    <row r="171" spans="1:10" ht="43.5" x14ac:dyDescent="0.5">
      <c r="A171" s="10"/>
      <c r="B171" s="28" t="s">
        <v>485</v>
      </c>
      <c r="C171" s="16"/>
      <c r="D171" s="15" t="s">
        <v>10</v>
      </c>
      <c r="E171" s="151">
        <v>4800</v>
      </c>
      <c r="F171" s="23">
        <f t="shared" ref="F171" si="133">E171*C171</f>
        <v>0</v>
      </c>
      <c r="G171" s="31">
        <v>120</v>
      </c>
      <c r="H171" s="23">
        <f t="shared" ref="H171" si="134">G171*C171</f>
        <v>0</v>
      </c>
      <c r="I171" s="23">
        <f t="shared" ref="I171" si="135">H171+F171</f>
        <v>0</v>
      </c>
      <c r="J171" s="14"/>
    </row>
    <row r="172" spans="1:10" x14ac:dyDescent="0.5">
      <c r="A172" s="10"/>
      <c r="B172" s="28" t="s">
        <v>480</v>
      </c>
      <c r="C172" s="16"/>
      <c r="D172" s="15" t="s">
        <v>10</v>
      </c>
      <c r="E172" s="151">
        <v>1700</v>
      </c>
      <c r="F172" s="23">
        <f t="shared" ref="F172:F173" si="136">E172*C172</f>
        <v>0</v>
      </c>
      <c r="G172" s="31">
        <f>(0.7*2)*100</f>
        <v>140</v>
      </c>
      <c r="H172" s="23">
        <f t="shared" ref="H172:H173" si="137">G172*C172</f>
        <v>0</v>
      </c>
      <c r="I172" s="23">
        <f t="shared" ref="I172:I173" si="138">H172+F172</f>
        <v>0</v>
      </c>
      <c r="J172" s="14"/>
    </row>
    <row r="173" spans="1:10" x14ac:dyDescent="0.5">
      <c r="A173" s="10"/>
      <c r="B173" s="28" t="s">
        <v>481</v>
      </c>
      <c r="C173" s="16"/>
      <c r="D173" s="15" t="s">
        <v>10</v>
      </c>
      <c r="E173" s="151">
        <v>1800</v>
      </c>
      <c r="F173" s="23">
        <f t="shared" si="136"/>
        <v>0</v>
      </c>
      <c r="G173" s="31">
        <f>(0.8*2)*100</f>
        <v>160</v>
      </c>
      <c r="H173" s="23">
        <f t="shared" si="137"/>
        <v>0</v>
      </c>
      <c r="I173" s="23">
        <f t="shared" si="138"/>
        <v>0</v>
      </c>
      <c r="J173" s="14"/>
    </row>
    <row r="174" spans="1:10" x14ac:dyDescent="0.5">
      <c r="A174" s="10"/>
      <c r="B174" s="28"/>
      <c r="C174" s="16"/>
      <c r="D174" s="15"/>
      <c r="E174" s="151"/>
      <c r="F174" s="23"/>
      <c r="G174" s="31"/>
      <c r="H174" s="23"/>
      <c r="I174" s="23"/>
      <c r="J174" s="14"/>
    </row>
    <row r="175" spans="1:10" x14ac:dyDescent="0.5">
      <c r="A175" s="288">
        <v>12.1</v>
      </c>
      <c r="B175" s="127" t="s">
        <v>1132</v>
      </c>
      <c r="C175" s="16"/>
      <c r="D175" s="15"/>
      <c r="E175" s="151"/>
      <c r="F175" s="30"/>
      <c r="G175" s="31"/>
      <c r="H175" s="30"/>
      <c r="I175" s="30"/>
      <c r="J175" s="14"/>
    </row>
    <row r="176" spans="1:10" ht="43.5" x14ac:dyDescent="0.5">
      <c r="A176" s="10"/>
      <c r="B176" s="28" t="s">
        <v>1135</v>
      </c>
      <c r="C176" s="16"/>
      <c r="D176" s="15" t="s">
        <v>10</v>
      </c>
      <c r="E176" s="151">
        <v>2000</v>
      </c>
      <c r="F176" s="23">
        <f t="shared" ref="F176" si="139">E176*C176</f>
        <v>0</v>
      </c>
      <c r="G176" s="31">
        <v>105</v>
      </c>
      <c r="H176" s="23">
        <f t="shared" ref="H176" si="140">G176*C176</f>
        <v>0</v>
      </c>
      <c r="I176" s="23">
        <f t="shared" ref="I176" si="141">H176+F176</f>
        <v>0</v>
      </c>
      <c r="J176" s="14"/>
    </row>
    <row r="177" spans="1:10" s="2" customFormat="1" x14ac:dyDescent="0.5">
      <c r="A177" s="10"/>
      <c r="B177" s="187"/>
      <c r="C177" s="9"/>
      <c r="D177" s="10"/>
      <c r="E177" s="11"/>
      <c r="F177" s="9"/>
      <c r="G177" s="9"/>
      <c r="H177" s="11"/>
      <c r="I177" s="27"/>
      <c r="J177" s="328"/>
    </row>
    <row r="178" spans="1:10" x14ac:dyDescent="0.5">
      <c r="A178" s="288">
        <v>12.11</v>
      </c>
      <c r="B178" s="127" t="s">
        <v>1133</v>
      </c>
      <c r="C178" s="16"/>
      <c r="D178" s="15"/>
      <c r="E178" s="151"/>
      <c r="F178" s="30"/>
      <c r="G178" s="31"/>
      <c r="H178" s="30"/>
      <c r="I178" s="30"/>
      <c r="J178" s="14"/>
    </row>
    <row r="179" spans="1:10" x14ac:dyDescent="0.5">
      <c r="A179" s="10"/>
      <c r="B179" s="28" t="s">
        <v>1134</v>
      </c>
      <c r="C179" s="16"/>
      <c r="D179" s="15" t="s">
        <v>10</v>
      </c>
      <c r="E179" s="151">
        <v>1700</v>
      </c>
      <c r="F179" s="23">
        <f t="shared" ref="F179" si="142">E179*C179</f>
        <v>0</v>
      </c>
      <c r="G179" s="31">
        <v>140</v>
      </c>
      <c r="H179" s="23">
        <f t="shared" ref="H179" si="143">G179*C179</f>
        <v>0</v>
      </c>
      <c r="I179" s="23">
        <f t="shared" ref="I179" si="144">H179+F179</f>
        <v>0</v>
      </c>
      <c r="J179" s="14"/>
    </row>
    <row r="180" spans="1:10" x14ac:dyDescent="0.5">
      <c r="A180" s="10"/>
      <c r="B180" s="28"/>
      <c r="C180" s="16"/>
      <c r="D180" s="15"/>
      <c r="E180" s="151"/>
      <c r="F180" s="23"/>
      <c r="G180" s="31"/>
      <c r="H180" s="23"/>
      <c r="I180" s="23"/>
      <c r="J180" s="14"/>
    </row>
    <row r="181" spans="1:10" ht="43.5" x14ac:dyDescent="0.5">
      <c r="A181" s="288">
        <v>12.12</v>
      </c>
      <c r="B181" s="127" t="s">
        <v>1136</v>
      </c>
      <c r="C181" s="16"/>
      <c r="D181" s="15"/>
      <c r="E181" s="151"/>
      <c r="F181" s="30"/>
      <c r="G181" s="31"/>
      <c r="H181" s="30"/>
      <c r="I181" s="30"/>
      <c r="J181" s="14"/>
    </row>
    <row r="182" spans="1:10" ht="43.5" x14ac:dyDescent="0.5">
      <c r="A182" s="10"/>
      <c r="B182" s="28" t="s">
        <v>1137</v>
      </c>
      <c r="C182" s="16"/>
      <c r="D182" s="15" t="s">
        <v>10</v>
      </c>
      <c r="E182" s="151">
        <v>8000</v>
      </c>
      <c r="F182" s="23">
        <f t="shared" ref="F182" si="145">E182*C182</f>
        <v>0</v>
      </c>
      <c r="G182" s="418" t="s">
        <v>403</v>
      </c>
      <c r="H182" s="419"/>
      <c r="I182" s="23">
        <f t="shared" ref="I182" si="146">H182+F182</f>
        <v>0</v>
      </c>
      <c r="J182" s="14"/>
    </row>
    <row r="183" spans="1:10" x14ac:dyDescent="0.5">
      <c r="A183" s="10"/>
      <c r="B183" s="28"/>
      <c r="C183" s="16"/>
      <c r="D183" s="15"/>
      <c r="E183" s="151"/>
      <c r="F183" s="23"/>
      <c r="G183" s="31"/>
      <c r="H183" s="23"/>
      <c r="I183" s="23"/>
      <c r="J183" s="14"/>
    </row>
    <row r="184" spans="1:10" x14ac:dyDescent="0.5">
      <c r="A184" s="288">
        <v>12.13</v>
      </c>
      <c r="B184" s="127" t="s">
        <v>1138</v>
      </c>
      <c r="C184" s="16"/>
      <c r="D184" s="15"/>
      <c r="E184" s="151"/>
      <c r="F184" s="30"/>
      <c r="G184" s="31"/>
      <c r="H184" s="30"/>
      <c r="I184" s="30"/>
      <c r="J184" s="14"/>
    </row>
    <row r="185" spans="1:10" x14ac:dyDescent="0.5">
      <c r="A185" s="10"/>
      <c r="B185" s="338" t="s">
        <v>999</v>
      </c>
      <c r="C185" s="9"/>
      <c r="D185" s="10"/>
      <c r="E185" s="11"/>
      <c r="F185" s="13"/>
      <c r="G185" s="9"/>
      <c r="H185" s="11"/>
      <c r="I185" s="16"/>
      <c r="J185" s="328"/>
    </row>
    <row r="186" spans="1:10" x14ac:dyDescent="0.5">
      <c r="A186" s="10"/>
      <c r="B186" s="28" t="s">
        <v>1139</v>
      </c>
      <c r="C186" s="16"/>
      <c r="D186" s="15" t="s">
        <v>1001</v>
      </c>
      <c r="E186" s="151">
        <v>19</v>
      </c>
      <c r="F186" s="23">
        <f t="shared" ref="F186:F188" si="147">E186*C186</f>
        <v>0</v>
      </c>
      <c r="G186" s="31">
        <v>0</v>
      </c>
      <c r="H186" s="23">
        <f t="shared" ref="H186:H188" si="148">G186*C186</f>
        <v>0</v>
      </c>
      <c r="I186" s="23">
        <f t="shared" ref="I186:I188" si="149">H186+F186</f>
        <v>0</v>
      </c>
      <c r="J186" s="14"/>
    </row>
    <row r="187" spans="1:10" x14ac:dyDescent="0.5">
      <c r="A187" s="10"/>
      <c r="B187" s="28" t="s">
        <v>1140</v>
      </c>
      <c r="C187" s="16"/>
      <c r="D187" s="15" t="s">
        <v>1001</v>
      </c>
      <c r="E187" s="151">
        <v>21</v>
      </c>
      <c r="F187" s="23">
        <f t="shared" si="147"/>
        <v>0</v>
      </c>
      <c r="G187" s="31">
        <v>0</v>
      </c>
      <c r="H187" s="23">
        <f t="shared" si="148"/>
        <v>0</v>
      </c>
      <c r="I187" s="23">
        <f t="shared" si="149"/>
        <v>0</v>
      </c>
      <c r="J187" s="14"/>
    </row>
    <row r="188" spans="1:10" x14ac:dyDescent="0.5">
      <c r="A188" s="10"/>
      <c r="B188" s="28" t="s">
        <v>1141</v>
      </c>
      <c r="C188" s="16"/>
      <c r="D188" s="15" t="s">
        <v>10</v>
      </c>
      <c r="E188" s="151">
        <v>90</v>
      </c>
      <c r="F188" s="23">
        <f t="shared" si="147"/>
        <v>0</v>
      </c>
      <c r="G188" s="31">
        <v>0</v>
      </c>
      <c r="H188" s="23">
        <f t="shared" si="148"/>
        <v>0</v>
      </c>
      <c r="I188" s="23">
        <f t="shared" si="149"/>
        <v>0</v>
      </c>
      <c r="J188" s="14"/>
    </row>
    <row r="189" spans="1:10" x14ac:dyDescent="0.5">
      <c r="A189" s="10"/>
      <c r="B189" s="338" t="s">
        <v>1144</v>
      </c>
      <c r="C189" s="9"/>
      <c r="D189" s="10"/>
      <c r="E189" s="11"/>
      <c r="F189" s="13"/>
      <c r="G189" s="9"/>
      <c r="H189" s="11"/>
      <c r="I189" s="16"/>
      <c r="J189" s="328"/>
    </row>
    <row r="190" spans="1:10" x14ac:dyDescent="0.5">
      <c r="A190" s="10"/>
      <c r="B190" s="28" t="s">
        <v>1142</v>
      </c>
      <c r="C190" s="16"/>
      <c r="D190" s="15" t="s">
        <v>1001</v>
      </c>
      <c r="E190" s="151">
        <v>40</v>
      </c>
      <c r="F190" s="23">
        <f t="shared" ref="F190:F191" si="150">E190*C190</f>
        <v>0</v>
      </c>
      <c r="G190" s="31">
        <v>0</v>
      </c>
      <c r="H190" s="23">
        <f t="shared" ref="H190:H191" si="151">G190*C190</f>
        <v>0</v>
      </c>
      <c r="I190" s="23">
        <f t="shared" ref="I190:I191" si="152">H190+F190</f>
        <v>0</v>
      </c>
      <c r="J190" s="14"/>
    </row>
    <row r="191" spans="1:10" x14ac:dyDescent="0.5">
      <c r="A191" s="10"/>
      <c r="B191" s="28" t="s">
        <v>1143</v>
      </c>
      <c r="C191" s="16"/>
      <c r="D191" s="15" t="s">
        <v>1001</v>
      </c>
      <c r="E191" s="151">
        <v>32</v>
      </c>
      <c r="F191" s="23">
        <f t="shared" si="150"/>
        <v>0</v>
      </c>
      <c r="G191" s="31">
        <v>0</v>
      </c>
      <c r="H191" s="23">
        <f t="shared" si="151"/>
        <v>0</v>
      </c>
      <c r="I191" s="23">
        <f t="shared" si="152"/>
        <v>0</v>
      </c>
      <c r="J191" s="14"/>
    </row>
    <row r="192" spans="1:10" x14ac:dyDescent="0.5">
      <c r="A192" s="130"/>
      <c r="B192" s="127" t="s">
        <v>1145</v>
      </c>
      <c r="C192" s="16"/>
      <c r="D192" s="15"/>
      <c r="E192" s="151"/>
      <c r="F192" s="30"/>
      <c r="G192" s="31"/>
      <c r="H192" s="30"/>
      <c r="I192" s="30"/>
      <c r="J192" s="14"/>
    </row>
    <row r="193" spans="1:10" x14ac:dyDescent="0.5">
      <c r="A193" s="10"/>
      <c r="B193" s="338" t="s">
        <v>1154</v>
      </c>
      <c r="C193" s="9"/>
      <c r="D193" s="10"/>
      <c r="E193" s="11"/>
      <c r="F193" s="13"/>
      <c r="G193" s="9"/>
      <c r="H193" s="11"/>
      <c r="I193" s="16"/>
      <c r="J193" s="328"/>
    </row>
    <row r="194" spans="1:10" s="39" customFormat="1" x14ac:dyDescent="0.5">
      <c r="A194" s="130"/>
      <c r="B194" s="187" t="s">
        <v>1146</v>
      </c>
      <c r="C194" s="11"/>
      <c r="D194" s="10" t="s">
        <v>1001</v>
      </c>
      <c r="E194" s="11">
        <v>16</v>
      </c>
      <c r="F194" s="23">
        <f t="shared" ref="F194" si="153">E194*C194</f>
        <v>0</v>
      </c>
      <c r="G194" s="418" t="s">
        <v>403</v>
      </c>
      <c r="H194" s="419"/>
      <c r="I194" s="23">
        <f t="shared" ref="I194" si="154">H194+F194</f>
        <v>0</v>
      </c>
      <c r="J194" s="327"/>
    </row>
    <row r="195" spans="1:10" s="39" customFormat="1" x14ac:dyDescent="0.5">
      <c r="A195" s="130"/>
      <c r="B195" s="187" t="s">
        <v>1147</v>
      </c>
      <c r="C195" s="11"/>
      <c r="D195" s="10" t="s">
        <v>1001</v>
      </c>
      <c r="E195" s="11">
        <v>20</v>
      </c>
      <c r="F195" s="23">
        <f t="shared" ref="F195:F198" si="155">E195*C195</f>
        <v>0</v>
      </c>
      <c r="G195" s="418" t="s">
        <v>403</v>
      </c>
      <c r="H195" s="419"/>
      <c r="I195" s="23">
        <f t="shared" ref="I195:I198" si="156">H195+F195</f>
        <v>0</v>
      </c>
      <c r="J195" s="327"/>
    </row>
    <row r="196" spans="1:10" s="39" customFormat="1" x14ac:dyDescent="0.5">
      <c r="A196" s="130"/>
      <c r="B196" s="187" t="s">
        <v>1148</v>
      </c>
      <c r="C196" s="11"/>
      <c r="D196" s="10" t="s">
        <v>1001</v>
      </c>
      <c r="E196" s="11">
        <v>18</v>
      </c>
      <c r="F196" s="23">
        <f t="shared" si="155"/>
        <v>0</v>
      </c>
      <c r="G196" s="418" t="s">
        <v>403</v>
      </c>
      <c r="H196" s="419"/>
      <c r="I196" s="23">
        <f t="shared" si="156"/>
        <v>0</v>
      </c>
      <c r="J196" s="327"/>
    </row>
    <row r="197" spans="1:10" s="39" customFormat="1" x14ac:dyDescent="0.5">
      <c r="A197" s="130"/>
      <c r="B197" s="187" t="s">
        <v>1149</v>
      </c>
      <c r="C197" s="11"/>
      <c r="D197" s="10" t="s">
        <v>1001</v>
      </c>
      <c r="E197" s="11">
        <v>23</v>
      </c>
      <c r="F197" s="23">
        <f t="shared" si="155"/>
        <v>0</v>
      </c>
      <c r="G197" s="418" t="s">
        <v>403</v>
      </c>
      <c r="H197" s="419"/>
      <c r="I197" s="23">
        <f t="shared" si="156"/>
        <v>0</v>
      </c>
      <c r="J197" s="327"/>
    </row>
    <row r="198" spans="1:10" s="39" customFormat="1" x14ac:dyDescent="0.5">
      <c r="A198" s="130"/>
      <c r="B198" s="187" t="s">
        <v>1150</v>
      </c>
      <c r="C198" s="11"/>
      <c r="D198" s="10" t="s">
        <v>1001</v>
      </c>
      <c r="E198" s="11">
        <v>18</v>
      </c>
      <c r="F198" s="23">
        <f t="shared" si="155"/>
        <v>0</v>
      </c>
      <c r="G198" s="418" t="s">
        <v>403</v>
      </c>
      <c r="H198" s="419"/>
      <c r="I198" s="23">
        <f t="shared" si="156"/>
        <v>0</v>
      </c>
      <c r="J198" s="327"/>
    </row>
    <row r="199" spans="1:10" s="39" customFormat="1" x14ac:dyDescent="0.5">
      <c r="A199" s="130"/>
      <c r="B199" s="187" t="s">
        <v>1151</v>
      </c>
      <c r="C199" s="11"/>
      <c r="D199" s="10" t="s">
        <v>1001</v>
      </c>
      <c r="E199" s="11">
        <v>23</v>
      </c>
      <c r="F199" s="23">
        <f t="shared" ref="F199:F201" si="157">E199*C199</f>
        <v>0</v>
      </c>
      <c r="G199" s="418" t="s">
        <v>403</v>
      </c>
      <c r="H199" s="419"/>
      <c r="I199" s="23">
        <f t="shared" ref="I199:I201" si="158">H199+F199</f>
        <v>0</v>
      </c>
      <c r="J199" s="327"/>
    </row>
    <row r="200" spans="1:10" s="39" customFormat="1" x14ac:dyDescent="0.5">
      <c r="A200" s="130"/>
      <c r="B200" s="187" t="s">
        <v>1152</v>
      </c>
      <c r="C200" s="11"/>
      <c r="D200" s="10" t="s">
        <v>1001</v>
      </c>
      <c r="E200" s="11">
        <v>21</v>
      </c>
      <c r="F200" s="23">
        <f t="shared" si="157"/>
        <v>0</v>
      </c>
      <c r="G200" s="418" t="s">
        <v>403</v>
      </c>
      <c r="H200" s="419"/>
      <c r="I200" s="23">
        <f t="shared" si="158"/>
        <v>0</v>
      </c>
      <c r="J200" s="327"/>
    </row>
    <row r="201" spans="1:10" s="39" customFormat="1" x14ac:dyDescent="0.5">
      <c r="A201" s="130"/>
      <c r="B201" s="187" t="s">
        <v>1153</v>
      </c>
      <c r="C201" s="11"/>
      <c r="D201" s="10" t="s">
        <v>1001</v>
      </c>
      <c r="E201" s="11">
        <v>26</v>
      </c>
      <c r="F201" s="23">
        <f t="shared" si="157"/>
        <v>0</v>
      </c>
      <c r="G201" s="418" t="s">
        <v>403</v>
      </c>
      <c r="H201" s="419"/>
      <c r="I201" s="23">
        <f t="shared" si="158"/>
        <v>0</v>
      </c>
      <c r="J201" s="327"/>
    </row>
    <row r="202" spans="1:10" x14ac:dyDescent="0.5">
      <c r="A202" s="10"/>
      <c r="B202" s="338" t="s">
        <v>1155</v>
      </c>
      <c r="C202" s="9"/>
      <c r="D202" s="10"/>
      <c r="E202" s="11"/>
      <c r="F202" s="13"/>
      <c r="G202" s="9"/>
      <c r="H202" s="11"/>
      <c r="I202" s="16"/>
      <c r="J202" s="328"/>
    </row>
    <row r="203" spans="1:10" s="39" customFormat="1" x14ac:dyDescent="0.5">
      <c r="A203" s="130"/>
      <c r="B203" s="187" t="s">
        <v>1156</v>
      </c>
      <c r="C203" s="11"/>
      <c r="D203" s="10" t="s">
        <v>1001</v>
      </c>
      <c r="E203" s="11">
        <v>20</v>
      </c>
      <c r="F203" s="23">
        <f t="shared" ref="F203:F210" si="159">E203*C203</f>
        <v>0</v>
      </c>
      <c r="G203" s="418" t="s">
        <v>403</v>
      </c>
      <c r="H203" s="419"/>
      <c r="I203" s="23">
        <f t="shared" ref="I203:I210" si="160">H203+F203</f>
        <v>0</v>
      </c>
      <c r="J203" s="327"/>
    </row>
    <row r="204" spans="1:10" s="39" customFormat="1" x14ac:dyDescent="0.5">
      <c r="A204" s="130"/>
      <c r="B204" s="187" t="s">
        <v>1157</v>
      </c>
      <c r="C204" s="11"/>
      <c r="D204" s="10" t="s">
        <v>1001</v>
      </c>
      <c r="E204" s="11">
        <v>25</v>
      </c>
      <c r="F204" s="23">
        <f t="shared" si="159"/>
        <v>0</v>
      </c>
      <c r="G204" s="418" t="s">
        <v>403</v>
      </c>
      <c r="H204" s="419"/>
      <c r="I204" s="23">
        <f t="shared" si="160"/>
        <v>0</v>
      </c>
      <c r="J204" s="327"/>
    </row>
    <row r="205" spans="1:10" s="39" customFormat="1" x14ac:dyDescent="0.5">
      <c r="A205" s="130"/>
      <c r="B205" s="187" t="s">
        <v>1158</v>
      </c>
      <c r="C205" s="11"/>
      <c r="D205" s="10" t="s">
        <v>1001</v>
      </c>
      <c r="E205" s="11">
        <v>22</v>
      </c>
      <c r="F205" s="23">
        <f t="shared" si="159"/>
        <v>0</v>
      </c>
      <c r="G205" s="418" t="s">
        <v>403</v>
      </c>
      <c r="H205" s="419"/>
      <c r="I205" s="23">
        <f t="shared" si="160"/>
        <v>0</v>
      </c>
      <c r="J205" s="327"/>
    </row>
    <row r="206" spans="1:10" s="39" customFormat="1" x14ac:dyDescent="0.5">
      <c r="A206" s="130"/>
      <c r="B206" s="187" t="s">
        <v>1159</v>
      </c>
      <c r="C206" s="11"/>
      <c r="D206" s="10" t="s">
        <v>1001</v>
      </c>
      <c r="E206" s="11">
        <v>28</v>
      </c>
      <c r="F206" s="23">
        <f t="shared" si="159"/>
        <v>0</v>
      </c>
      <c r="G206" s="418" t="s">
        <v>403</v>
      </c>
      <c r="H206" s="419"/>
      <c r="I206" s="23">
        <f t="shared" si="160"/>
        <v>0</v>
      </c>
      <c r="J206" s="327"/>
    </row>
    <row r="207" spans="1:10" s="39" customFormat="1" x14ac:dyDescent="0.5">
      <c r="A207" s="130"/>
      <c r="B207" s="187" t="s">
        <v>1160</v>
      </c>
      <c r="C207" s="11"/>
      <c r="D207" s="10" t="s">
        <v>1001</v>
      </c>
      <c r="E207" s="11">
        <v>22</v>
      </c>
      <c r="F207" s="23">
        <f t="shared" si="159"/>
        <v>0</v>
      </c>
      <c r="G207" s="418" t="s">
        <v>403</v>
      </c>
      <c r="H207" s="419"/>
      <c r="I207" s="23">
        <f t="shared" si="160"/>
        <v>0</v>
      </c>
      <c r="J207" s="327"/>
    </row>
    <row r="208" spans="1:10" s="39" customFormat="1" x14ac:dyDescent="0.5">
      <c r="A208" s="130"/>
      <c r="B208" s="187" t="s">
        <v>1161</v>
      </c>
      <c r="C208" s="11"/>
      <c r="D208" s="10" t="s">
        <v>1001</v>
      </c>
      <c r="E208" s="11">
        <v>27</v>
      </c>
      <c r="F208" s="23">
        <f t="shared" si="159"/>
        <v>0</v>
      </c>
      <c r="G208" s="418" t="s">
        <v>403</v>
      </c>
      <c r="H208" s="419"/>
      <c r="I208" s="23">
        <f t="shared" si="160"/>
        <v>0</v>
      </c>
      <c r="J208" s="327"/>
    </row>
    <row r="209" spans="1:10" s="39" customFormat="1" x14ac:dyDescent="0.5">
      <c r="A209" s="130"/>
      <c r="B209" s="187" t="s">
        <v>1162</v>
      </c>
      <c r="C209" s="11"/>
      <c r="D209" s="10" t="s">
        <v>1001</v>
      </c>
      <c r="E209" s="11">
        <v>24</v>
      </c>
      <c r="F209" s="23">
        <f t="shared" si="159"/>
        <v>0</v>
      </c>
      <c r="G209" s="418" t="s">
        <v>403</v>
      </c>
      <c r="H209" s="419"/>
      <c r="I209" s="23">
        <f t="shared" si="160"/>
        <v>0</v>
      </c>
      <c r="J209" s="327"/>
    </row>
    <row r="210" spans="1:10" s="39" customFormat="1" x14ac:dyDescent="0.5">
      <c r="A210" s="130"/>
      <c r="B210" s="187" t="s">
        <v>1163</v>
      </c>
      <c r="C210" s="11"/>
      <c r="D210" s="10" t="s">
        <v>1001</v>
      </c>
      <c r="E210" s="11">
        <v>30</v>
      </c>
      <c r="F210" s="23">
        <f t="shared" si="159"/>
        <v>0</v>
      </c>
      <c r="G210" s="418" t="s">
        <v>403</v>
      </c>
      <c r="H210" s="419"/>
      <c r="I210" s="23">
        <f t="shared" si="160"/>
        <v>0</v>
      </c>
      <c r="J210" s="327"/>
    </row>
    <row r="211" spans="1:10" x14ac:dyDescent="0.5">
      <c r="A211" s="10"/>
      <c r="B211" s="338" t="s">
        <v>1164</v>
      </c>
      <c r="C211" s="9"/>
      <c r="D211" s="10"/>
      <c r="E211" s="11"/>
      <c r="F211" s="13"/>
      <c r="G211" s="9"/>
      <c r="H211" s="11"/>
      <c r="I211" s="16"/>
      <c r="J211" s="328"/>
    </row>
    <row r="212" spans="1:10" s="39" customFormat="1" x14ac:dyDescent="0.5">
      <c r="A212" s="130"/>
      <c r="B212" s="187" t="s">
        <v>1165</v>
      </c>
      <c r="C212" s="11"/>
      <c r="D212" s="10" t="s">
        <v>1001</v>
      </c>
      <c r="E212" s="11">
        <v>23</v>
      </c>
      <c r="F212" s="23">
        <f t="shared" ref="F212:F219" si="161">E212*C212</f>
        <v>0</v>
      </c>
      <c r="G212" s="418" t="s">
        <v>403</v>
      </c>
      <c r="H212" s="419"/>
      <c r="I212" s="23">
        <f t="shared" ref="I212:I219" si="162">H212+F212</f>
        <v>0</v>
      </c>
      <c r="J212" s="327"/>
    </row>
    <row r="213" spans="1:10" s="39" customFormat="1" x14ac:dyDescent="0.5">
      <c r="A213" s="130"/>
      <c r="B213" s="187" t="s">
        <v>1166</v>
      </c>
      <c r="C213" s="11"/>
      <c r="D213" s="10" t="s">
        <v>1001</v>
      </c>
      <c r="E213" s="11">
        <v>29</v>
      </c>
      <c r="F213" s="23">
        <f t="shared" si="161"/>
        <v>0</v>
      </c>
      <c r="G213" s="418" t="s">
        <v>403</v>
      </c>
      <c r="H213" s="419"/>
      <c r="I213" s="23">
        <f t="shared" si="162"/>
        <v>0</v>
      </c>
      <c r="J213" s="327"/>
    </row>
    <row r="214" spans="1:10" s="39" customFormat="1" x14ac:dyDescent="0.5">
      <c r="A214" s="130"/>
      <c r="B214" s="187" t="s">
        <v>1167</v>
      </c>
      <c r="C214" s="11"/>
      <c r="D214" s="10" t="s">
        <v>1001</v>
      </c>
      <c r="E214" s="11">
        <v>26</v>
      </c>
      <c r="F214" s="23">
        <f t="shared" si="161"/>
        <v>0</v>
      </c>
      <c r="G214" s="418" t="s">
        <v>403</v>
      </c>
      <c r="H214" s="419"/>
      <c r="I214" s="23">
        <f t="shared" si="162"/>
        <v>0</v>
      </c>
      <c r="J214" s="327"/>
    </row>
    <row r="215" spans="1:10" s="39" customFormat="1" x14ac:dyDescent="0.5">
      <c r="A215" s="130"/>
      <c r="B215" s="187" t="s">
        <v>1168</v>
      </c>
      <c r="C215" s="11"/>
      <c r="D215" s="10" t="s">
        <v>1001</v>
      </c>
      <c r="E215" s="11">
        <v>32</v>
      </c>
      <c r="F215" s="23">
        <f t="shared" si="161"/>
        <v>0</v>
      </c>
      <c r="G215" s="418" t="s">
        <v>403</v>
      </c>
      <c r="H215" s="419"/>
      <c r="I215" s="23">
        <f t="shared" si="162"/>
        <v>0</v>
      </c>
      <c r="J215" s="327"/>
    </row>
    <row r="216" spans="1:10" s="39" customFormat="1" x14ac:dyDescent="0.5">
      <c r="A216" s="130"/>
      <c r="B216" s="187" t="s">
        <v>1169</v>
      </c>
      <c r="C216" s="11"/>
      <c r="D216" s="10" t="s">
        <v>1001</v>
      </c>
      <c r="E216" s="11">
        <v>26</v>
      </c>
      <c r="F216" s="23">
        <f t="shared" si="161"/>
        <v>0</v>
      </c>
      <c r="G216" s="418" t="s">
        <v>403</v>
      </c>
      <c r="H216" s="419"/>
      <c r="I216" s="23">
        <f t="shared" si="162"/>
        <v>0</v>
      </c>
      <c r="J216" s="327"/>
    </row>
    <row r="217" spans="1:10" s="39" customFormat="1" x14ac:dyDescent="0.5">
      <c r="A217" s="130"/>
      <c r="B217" s="187" t="s">
        <v>1170</v>
      </c>
      <c r="C217" s="11"/>
      <c r="D217" s="10" t="s">
        <v>1001</v>
      </c>
      <c r="E217" s="11">
        <v>32</v>
      </c>
      <c r="F217" s="23">
        <f t="shared" si="161"/>
        <v>0</v>
      </c>
      <c r="G217" s="418" t="s">
        <v>403</v>
      </c>
      <c r="H217" s="419"/>
      <c r="I217" s="23">
        <f t="shared" si="162"/>
        <v>0</v>
      </c>
      <c r="J217" s="327"/>
    </row>
    <row r="218" spans="1:10" s="39" customFormat="1" x14ac:dyDescent="0.5">
      <c r="A218" s="130"/>
      <c r="B218" s="187" t="s">
        <v>1171</v>
      </c>
      <c r="C218" s="11"/>
      <c r="D218" s="10" t="s">
        <v>1001</v>
      </c>
      <c r="E218" s="11">
        <v>29</v>
      </c>
      <c r="F218" s="23">
        <f t="shared" si="161"/>
        <v>0</v>
      </c>
      <c r="G218" s="418" t="s">
        <v>403</v>
      </c>
      <c r="H218" s="419"/>
      <c r="I218" s="23">
        <f t="shared" si="162"/>
        <v>0</v>
      </c>
      <c r="J218" s="327"/>
    </row>
    <row r="219" spans="1:10" s="39" customFormat="1" x14ac:dyDescent="0.5">
      <c r="A219" s="130"/>
      <c r="B219" s="187" t="s">
        <v>1172</v>
      </c>
      <c r="C219" s="11"/>
      <c r="D219" s="10" t="s">
        <v>1001</v>
      </c>
      <c r="E219" s="11">
        <v>36</v>
      </c>
      <c r="F219" s="23">
        <f t="shared" si="161"/>
        <v>0</v>
      </c>
      <c r="G219" s="418" t="s">
        <v>403</v>
      </c>
      <c r="H219" s="419"/>
      <c r="I219" s="23">
        <f t="shared" si="162"/>
        <v>0</v>
      </c>
      <c r="J219" s="327"/>
    </row>
    <row r="220" spans="1:10" x14ac:dyDescent="0.5">
      <c r="A220" s="10"/>
      <c r="B220" s="28"/>
      <c r="C220" s="16"/>
      <c r="D220" s="15"/>
      <c r="E220" s="151"/>
      <c r="F220" s="23"/>
      <c r="G220" s="31"/>
      <c r="H220" s="23"/>
      <c r="I220" s="23"/>
      <c r="J220" s="14"/>
    </row>
    <row r="221" spans="1:10" x14ac:dyDescent="0.5">
      <c r="A221" s="288">
        <v>12.14</v>
      </c>
      <c r="B221" s="127" t="s">
        <v>1109</v>
      </c>
      <c r="C221" s="16"/>
      <c r="D221" s="15"/>
      <c r="E221" s="151"/>
      <c r="F221" s="30"/>
      <c r="G221" s="31"/>
      <c r="H221" s="30"/>
      <c r="I221" s="30"/>
      <c r="J221" s="14"/>
    </row>
    <row r="222" spans="1:10" x14ac:dyDescent="0.5">
      <c r="A222" s="130"/>
      <c r="B222" s="127" t="s">
        <v>1085</v>
      </c>
      <c r="C222" s="16"/>
      <c r="D222" s="15"/>
      <c r="E222" s="151"/>
      <c r="F222" s="30"/>
      <c r="G222" s="31"/>
      <c r="H222" s="30"/>
      <c r="I222" s="30"/>
      <c r="J222" s="14"/>
    </row>
    <row r="223" spans="1:10" s="39" customFormat="1" ht="43.5" x14ac:dyDescent="0.5">
      <c r="A223" s="32" t="s">
        <v>1108</v>
      </c>
      <c r="B223" s="187" t="s">
        <v>1076</v>
      </c>
      <c r="C223" s="11"/>
      <c r="D223" s="10" t="s">
        <v>355</v>
      </c>
      <c r="E223" s="11">
        <v>15</v>
      </c>
      <c r="F223" s="23">
        <f t="shared" ref="F223:F226" si="163">E223*C223</f>
        <v>0</v>
      </c>
      <c r="G223" s="54">
        <v>10</v>
      </c>
      <c r="H223" s="23">
        <f t="shared" ref="H223:H226" si="164">G223*C223</f>
        <v>0</v>
      </c>
      <c r="I223" s="23">
        <f t="shared" ref="I223:I226" si="165">H223+F223</f>
        <v>0</v>
      </c>
      <c r="J223" s="327"/>
    </row>
    <row r="224" spans="1:10" s="39" customFormat="1" ht="43.5" x14ac:dyDescent="0.5">
      <c r="A224" s="32" t="s">
        <v>1110</v>
      </c>
      <c r="B224" s="187" t="s">
        <v>1079</v>
      </c>
      <c r="C224" s="11"/>
      <c r="D224" s="10" t="s">
        <v>355</v>
      </c>
      <c r="E224" s="11">
        <v>18</v>
      </c>
      <c r="F224" s="23">
        <f t="shared" ref="F224:F225" si="166">E224*C224</f>
        <v>0</v>
      </c>
      <c r="G224" s="54">
        <v>11</v>
      </c>
      <c r="H224" s="23">
        <f t="shared" ref="H224:H225" si="167">G224*C224</f>
        <v>0</v>
      </c>
      <c r="I224" s="23">
        <f t="shared" ref="I224:I225" si="168">H224+F224</f>
        <v>0</v>
      </c>
      <c r="J224" s="327"/>
    </row>
    <row r="225" spans="1:10" s="39" customFormat="1" ht="43.5" x14ac:dyDescent="0.5">
      <c r="A225" s="32" t="s">
        <v>1111</v>
      </c>
      <c r="B225" s="187" t="s">
        <v>1080</v>
      </c>
      <c r="C225" s="11"/>
      <c r="D225" s="10" t="s">
        <v>355</v>
      </c>
      <c r="E225" s="11">
        <v>32</v>
      </c>
      <c r="F225" s="23">
        <f t="shared" si="166"/>
        <v>0</v>
      </c>
      <c r="G225" s="54">
        <v>11</v>
      </c>
      <c r="H225" s="23">
        <f t="shared" si="167"/>
        <v>0</v>
      </c>
      <c r="I225" s="23">
        <f t="shared" si="168"/>
        <v>0</v>
      </c>
      <c r="J225" s="327"/>
    </row>
    <row r="226" spans="1:10" s="39" customFormat="1" ht="43.5" x14ac:dyDescent="0.5">
      <c r="A226" s="32" t="s">
        <v>1112</v>
      </c>
      <c r="B226" s="187" t="s">
        <v>1081</v>
      </c>
      <c r="C226" s="11"/>
      <c r="D226" s="10" t="s">
        <v>355</v>
      </c>
      <c r="E226" s="11">
        <v>41</v>
      </c>
      <c r="F226" s="23">
        <f t="shared" si="163"/>
        <v>0</v>
      </c>
      <c r="G226" s="54">
        <v>16</v>
      </c>
      <c r="H226" s="23">
        <f t="shared" si="164"/>
        <v>0</v>
      </c>
      <c r="I226" s="23">
        <f t="shared" si="165"/>
        <v>0</v>
      </c>
      <c r="J226" s="327"/>
    </row>
    <row r="227" spans="1:10" s="39" customFormat="1" x14ac:dyDescent="0.5">
      <c r="A227" s="52"/>
      <c r="B227" s="187"/>
      <c r="C227" s="11"/>
      <c r="D227" s="10"/>
      <c r="E227" s="11"/>
      <c r="F227" s="54"/>
      <c r="G227" s="54"/>
      <c r="H227" s="54"/>
      <c r="I227" s="54"/>
      <c r="J227" s="327"/>
    </row>
    <row r="228" spans="1:10" x14ac:dyDescent="0.5">
      <c r="A228" s="130"/>
      <c r="B228" s="127" t="s">
        <v>1077</v>
      </c>
      <c r="C228" s="16"/>
      <c r="D228" s="15"/>
      <c r="E228" s="151"/>
      <c r="F228" s="30"/>
      <c r="G228" s="31"/>
      <c r="H228" s="30"/>
      <c r="I228" s="30"/>
      <c r="J228" s="14"/>
    </row>
    <row r="229" spans="1:10" s="39" customFormat="1" ht="43.5" x14ac:dyDescent="0.5">
      <c r="A229" s="32" t="s">
        <v>1113</v>
      </c>
      <c r="B229" s="187" t="s">
        <v>1078</v>
      </c>
      <c r="C229" s="11"/>
      <c r="D229" s="10" t="s">
        <v>355</v>
      </c>
      <c r="E229" s="11">
        <v>18</v>
      </c>
      <c r="F229" s="23">
        <f t="shared" ref="F229:F232" si="169">E229*C229</f>
        <v>0</v>
      </c>
      <c r="G229" s="54">
        <v>10</v>
      </c>
      <c r="H229" s="23">
        <f t="shared" ref="H229:H232" si="170">G229*C229</f>
        <v>0</v>
      </c>
      <c r="I229" s="23">
        <f t="shared" ref="I229:I232" si="171">H229+F229</f>
        <v>0</v>
      </c>
      <c r="J229" s="327"/>
    </row>
    <row r="230" spans="1:10" s="39" customFormat="1" ht="43.5" x14ac:dyDescent="0.5">
      <c r="A230" s="32" t="s">
        <v>1114</v>
      </c>
      <c r="B230" s="187" t="s">
        <v>1082</v>
      </c>
      <c r="C230" s="11"/>
      <c r="D230" s="10" t="s">
        <v>355</v>
      </c>
      <c r="E230" s="11">
        <v>21</v>
      </c>
      <c r="F230" s="23">
        <f t="shared" si="169"/>
        <v>0</v>
      </c>
      <c r="G230" s="54">
        <v>11</v>
      </c>
      <c r="H230" s="23">
        <f t="shared" si="170"/>
        <v>0</v>
      </c>
      <c r="I230" s="23">
        <f t="shared" si="171"/>
        <v>0</v>
      </c>
      <c r="J230" s="327"/>
    </row>
    <row r="231" spans="1:10" s="39" customFormat="1" ht="43.5" x14ac:dyDescent="0.5">
      <c r="A231" s="32" t="s">
        <v>1116</v>
      </c>
      <c r="B231" s="187" t="s">
        <v>1083</v>
      </c>
      <c r="C231" s="11"/>
      <c r="D231" s="10" t="s">
        <v>355</v>
      </c>
      <c r="E231" s="11">
        <v>65</v>
      </c>
      <c r="F231" s="23">
        <f t="shared" si="169"/>
        <v>0</v>
      </c>
      <c r="G231" s="54">
        <v>11</v>
      </c>
      <c r="H231" s="23">
        <f t="shared" si="170"/>
        <v>0</v>
      </c>
      <c r="I231" s="23">
        <f t="shared" si="171"/>
        <v>0</v>
      </c>
      <c r="J231" s="327"/>
    </row>
    <row r="232" spans="1:10" s="39" customFormat="1" ht="43.5" x14ac:dyDescent="0.5">
      <c r="A232" s="32" t="s">
        <v>1115</v>
      </c>
      <c r="B232" s="187" t="s">
        <v>1084</v>
      </c>
      <c r="C232" s="11"/>
      <c r="D232" s="10" t="s">
        <v>355</v>
      </c>
      <c r="E232" s="11">
        <v>70</v>
      </c>
      <c r="F232" s="23">
        <f t="shared" si="169"/>
        <v>0</v>
      </c>
      <c r="G232" s="54">
        <v>16</v>
      </c>
      <c r="H232" s="23">
        <f t="shared" si="170"/>
        <v>0</v>
      </c>
      <c r="I232" s="23">
        <f t="shared" si="171"/>
        <v>0</v>
      </c>
      <c r="J232" s="327"/>
    </row>
    <row r="233" spans="1:10" s="39" customFormat="1" x14ac:dyDescent="0.5">
      <c r="A233" s="52"/>
      <c r="B233" s="187"/>
      <c r="C233" s="11"/>
      <c r="D233" s="10"/>
      <c r="E233" s="11"/>
      <c r="F233" s="54"/>
      <c r="G233" s="54"/>
      <c r="H233" s="54"/>
      <c r="I233" s="54"/>
      <c r="J233" s="327"/>
    </row>
    <row r="234" spans="1:10" x14ac:dyDescent="0.5">
      <c r="A234" s="130"/>
      <c r="B234" s="127" t="s">
        <v>1086</v>
      </c>
      <c r="C234" s="16"/>
      <c r="D234" s="15"/>
      <c r="E234" s="151"/>
      <c r="F234" s="30"/>
      <c r="G234" s="31"/>
      <c r="H234" s="30"/>
      <c r="I234" s="30"/>
      <c r="J234" s="14"/>
    </row>
    <row r="235" spans="1:10" s="39" customFormat="1" ht="43.5" x14ac:dyDescent="0.5">
      <c r="A235" s="32" t="s">
        <v>1117</v>
      </c>
      <c r="B235" s="187" t="s">
        <v>1087</v>
      </c>
      <c r="C235" s="11"/>
      <c r="D235" s="10" t="s">
        <v>355</v>
      </c>
      <c r="E235" s="11">
        <v>20</v>
      </c>
      <c r="F235" s="23">
        <f t="shared" ref="F235:F236" si="172">E235*C235</f>
        <v>0</v>
      </c>
      <c r="G235" s="54">
        <v>10</v>
      </c>
      <c r="H235" s="23">
        <f t="shared" ref="H235:H236" si="173">G235*C235</f>
        <v>0</v>
      </c>
      <c r="I235" s="23">
        <f t="shared" ref="I235:I236" si="174">H235+F235</f>
        <v>0</v>
      </c>
      <c r="J235" s="327"/>
    </row>
    <row r="236" spans="1:10" s="39" customFormat="1" ht="43.5" x14ac:dyDescent="0.5">
      <c r="A236" s="32" t="s">
        <v>1118</v>
      </c>
      <c r="B236" s="187" t="s">
        <v>1087</v>
      </c>
      <c r="C236" s="11"/>
      <c r="D236" s="10" t="s">
        <v>355</v>
      </c>
      <c r="E236" s="11">
        <v>22</v>
      </c>
      <c r="F236" s="23">
        <f t="shared" si="172"/>
        <v>0</v>
      </c>
      <c r="G236" s="54">
        <v>11</v>
      </c>
      <c r="H236" s="23">
        <f t="shared" si="173"/>
        <v>0</v>
      </c>
      <c r="I236" s="23">
        <f t="shared" si="174"/>
        <v>0</v>
      </c>
      <c r="J236" s="327"/>
    </row>
    <row r="237" spans="1:10" s="39" customFormat="1" x14ac:dyDescent="0.5">
      <c r="A237" s="49"/>
      <c r="B237" s="56"/>
      <c r="C237" s="17"/>
      <c r="D237" s="15"/>
      <c r="E237" s="17"/>
      <c r="F237" s="120"/>
      <c r="G237" s="54"/>
      <c r="H237" s="54"/>
      <c r="I237" s="120"/>
      <c r="J237" s="15"/>
    </row>
    <row r="238" spans="1:10" x14ac:dyDescent="0.5">
      <c r="A238" s="130"/>
      <c r="B238" s="127" t="s">
        <v>1088</v>
      </c>
      <c r="C238" s="16"/>
      <c r="D238" s="15"/>
      <c r="E238" s="151"/>
      <c r="F238" s="30"/>
      <c r="G238" s="31"/>
      <c r="H238" s="30"/>
      <c r="I238" s="30"/>
      <c r="J238" s="14"/>
    </row>
    <row r="239" spans="1:10" s="39" customFormat="1" x14ac:dyDescent="0.5">
      <c r="A239" s="32" t="s">
        <v>1119</v>
      </c>
      <c r="B239" s="187" t="s">
        <v>1089</v>
      </c>
      <c r="C239" s="11"/>
      <c r="D239" s="10" t="s">
        <v>355</v>
      </c>
      <c r="E239" s="11">
        <v>75</v>
      </c>
      <c r="F239" s="23">
        <f t="shared" ref="F239" si="175">E239*C239</f>
        <v>0</v>
      </c>
      <c r="G239" s="54">
        <v>10</v>
      </c>
      <c r="H239" s="23">
        <f t="shared" ref="H239" si="176">G239*C239</f>
        <v>0</v>
      </c>
      <c r="I239" s="23">
        <f t="shared" ref="I239" si="177">H239+F239</f>
        <v>0</v>
      </c>
      <c r="J239" s="327"/>
    </row>
    <row r="240" spans="1:10" x14ac:dyDescent="0.5">
      <c r="A240" s="10"/>
      <c r="B240" s="28"/>
      <c r="C240" s="16"/>
      <c r="D240" s="15"/>
      <c r="E240" s="151"/>
      <c r="F240" s="30"/>
      <c r="G240" s="31"/>
      <c r="H240" s="30"/>
      <c r="I240" s="30"/>
      <c r="J240" s="14"/>
    </row>
    <row r="241" spans="1:10" x14ac:dyDescent="0.5">
      <c r="A241" s="10"/>
      <c r="B241" s="127" t="s">
        <v>1090</v>
      </c>
      <c r="C241" s="16"/>
      <c r="D241" s="15"/>
      <c r="E241" s="151"/>
      <c r="F241" s="30"/>
      <c r="G241" s="31"/>
      <c r="H241" s="30"/>
      <c r="I241" s="30"/>
      <c r="J241" s="14"/>
    </row>
    <row r="242" spans="1:10" s="39" customFormat="1" x14ac:dyDescent="0.5">
      <c r="A242" s="32" t="s">
        <v>1120</v>
      </c>
      <c r="B242" s="187" t="s">
        <v>1091</v>
      </c>
      <c r="C242" s="11"/>
      <c r="D242" s="10" t="s">
        <v>355</v>
      </c>
      <c r="E242" s="11">
        <v>37</v>
      </c>
      <c r="F242" s="23">
        <f t="shared" ref="F242" si="178">E242*C242</f>
        <v>0</v>
      </c>
      <c r="G242" s="54">
        <v>10</v>
      </c>
      <c r="H242" s="23">
        <f t="shared" ref="H242" si="179">G242*C242</f>
        <v>0</v>
      </c>
      <c r="I242" s="23">
        <f t="shared" ref="I242" si="180">H242+F242</f>
        <v>0</v>
      </c>
      <c r="J242" s="327"/>
    </row>
    <row r="243" spans="1:10" x14ac:dyDescent="0.5">
      <c r="A243" s="10"/>
      <c r="B243" s="28"/>
      <c r="C243" s="16"/>
      <c r="D243" s="15"/>
      <c r="E243" s="151"/>
      <c r="F243" s="30"/>
      <c r="G243" s="31"/>
      <c r="H243" s="30"/>
      <c r="I243" s="30"/>
      <c r="J243" s="14"/>
    </row>
    <row r="244" spans="1:10" ht="43.5" x14ac:dyDescent="0.5">
      <c r="A244" s="10"/>
      <c r="B244" s="127" t="s">
        <v>1092</v>
      </c>
      <c r="C244" s="16"/>
      <c r="D244" s="15"/>
      <c r="E244" s="151"/>
      <c r="F244" s="30"/>
      <c r="G244" s="31"/>
      <c r="H244" s="30"/>
      <c r="I244" s="30"/>
      <c r="J244" s="14"/>
    </row>
    <row r="245" spans="1:10" s="218" customFormat="1" ht="43.5" x14ac:dyDescent="0.45">
      <c r="A245" s="32" t="s">
        <v>1121</v>
      </c>
      <c r="B245" s="56" t="s">
        <v>1093</v>
      </c>
      <c r="C245" s="31"/>
      <c r="D245" s="32" t="s">
        <v>355</v>
      </c>
      <c r="E245" s="31">
        <v>90</v>
      </c>
      <c r="F245" s="233">
        <f t="shared" ref="F245:F246" si="181">E245*C245</f>
        <v>0</v>
      </c>
      <c r="G245" s="54">
        <v>11</v>
      </c>
      <c r="H245" s="233">
        <f t="shared" ref="H245:H246" si="182">G245*C245</f>
        <v>0</v>
      </c>
      <c r="I245" s="233">
        <f t="shared" ref="I245:I246" si="183">H245+F245</f>
        <v>0</v>
      </c>
      <c r="J245" s="15"/>
    </row>
    <row r="246" spans="1:10" s="218" customFormat="1" ht="43.5" x14ac:dyDescent="0.45">
      <c r="A246" s="32" t="s">
        <v>1122</v>
      </c>
      <c r="B246" s="56" t="s">
        <v>1094</v>
      </c>
      <c r="C246" s="31"/>
      <c r="D246" s="32" t="s">
        <v>355</v>
      </c>
      <c r="E246" s="31">
        <v>110</v>
      </c>
      <c r="F246" s="233">
        <f t="shared" si="181"/>
        <v>0</v>
      </c>
      <c r="G246" s="54">
        <v>16</v>
      </c>
      <c r="H246" s="233">
        <f t="shared" si="182"/>
        <v>0</v>
      </c>
      <c r="I246" s="233">
        <f t="shared" si="183"/>
        <v>0</v>
      </c>
      <c r="J246" s="15"/>
    </row>
    <row r="247" spans="1:10" s="218" customFormat="1" ht="43.5" x14ac:dyDescent="0.45">
      <c r="A247" s="32" t="s">
        <v>1123</v>
      </c>
      <c r="B247" s="56" t="s">
        <v>1095</v>
      </c>
      <c r="C247" s="31"/>
      <c r="D247" s="32" t="s">
        <v>355</v>
      </c>
      <c r="E247" s="31">
        <v>130</v>
      </c>
      <c r="F247" s="233">
        <f t="shared" ref="F247" si="184">E247*C247</f>
        <v>0</v>
      </c>
      <c r="G247" s="54">
        <v>20</v>
      </c>
      <c r="H247" s="233">
        <f t="shared" ref="H247" si="185">G247*C247</f>
        <v>0</v>
      </c>
      <c r="I247" s="233">
        <f t="shared" ref="I247" si="186">H247+F247</f>
        <v>0</v>
      </c>
      <c r="J247" s="15"/>
    </row>
    <row r="248" spans="1:10" x14ac:dyDescent="0.5">
      <c r="A248" s="10"/>
      <c r="B248" s="28"/>
      <c r="C248" s="16"/>
      <c r="D248" s="15"/>
      <c r="E248" s="151"/>
      <c r="F248" s="30"/>
      <c r="G248" s="31"/>
      <c r="H248" s="30"/>
      <c r="I248" s="30"/>
      <c r="J248" s="14"/>
    </row>
    <row r="249" spans="1:10" x14ac:dyDescent="0.5">
      <c r="A249" s="10"/>
      <c r="B249" s="127" t="s">
        <v>1096</v>
      </c>
      <c r="C249" s="16"/>
      <c r="D249" s="15"/>
      <c r="E249" s="151"/>
      <c r="F249" s="30"/>
      <c r="G249" s="31"/>
      <c r="H249" s="30"/>
      <c r="I249" s="30"/>
      <c r="J249" s="14"/>
    </row>
    <row r="250" spans="1:10" s="218" customFormat="1" ht="43.5" x14ac:dyDescent="0.45">
      <c r="A250" s="32" t="s">
        <v>1124</v>
      </c>
      <c r="B250" s="56" t="s">
        <v>1097</v>
      </c>
      <c r="C250" s="31"/>
      <c r="D250" s="32" t="s">
        <v>355</v>
      </c>
      <c r="E250" s="31">
        <v>130</v>
      </c>
      <c r="F250" s="233">
        <f t="shared" ref="F250:F252" si="187">E250*C250</f>
        <v>0</v>
      </c>
      <c r="G250" s="54">
        <v>11</v>
      </c>
      <c r="H250" s="233">
        <f t="shared" ref="H250:H252" si="188">G250*C250</f>
        <v>0</v>
      </c>
      <c r="I250" s="233">
        <f t="shared" ref="I250:I252" si="189">H250+F250</f>
        <v>0</v>
      </c>
      <c r="J250" s="15"/>
    </row>
    <row r="251" spans="1:10" s="218" customFormat="1" ht="43.5" x14ac:dyDescent="0.45">
      <c r="A251" s="32" t="s">
        <v>1125</v>
      </c>
      <c r="B251" s="56" t="s">
        <v>1098</v>
      </c>
      <c r="C251" s="31"/>
      <c r="D251" s="32" t="s">
        <v>355</v>
      </c>
      <c r="E251" s="31">
        <v>150</v>
      </c>
      <c r="F251" s="233">
        <f t="shared" si="187"/>
        <v>0</v>
      </c>
      <c r="G251" s="54">
        <v>16</v>
      </c>
      <c r="H251" s="233">
        <f t="shared" si="188"/>
        <v>0</v>
      </c>
      <c r="I251" s="233">
        <f t="shared" si="189"/>
        <v>0</v>
      </c>
      <c r="J251" s="15"/>
    </row>
    <row r="252" spans="1:10" s="218" customFormat="1" ht="43.5" x14ac:dyDescent="0.45">
      <c r="A252" s="32" t="s">
        <v>1126</v>
      </c>
      <c r="B252" s="56" t="s">
        <v>1099</v>
      </c>
      <c r="C252" s="31"/>
      <c r="D252" s="32" t="s">
        <v>355</v>
      </c>
      <c r="E252" s="31">
        <v>165</v>
      </c>
      <c r="F252" s="233">
        <f t="shared" si="187"/>
        <v>0</v>
      </c>
      <c r="G252" s="54">
        <v>20</v>
      </c>
      <c r="H252" s="233">
        <f t="shared" si="188"/>
        <v>0</v>
      </c>
      <c r="I252" s="233">
        <f t="shared" si="189"/>
        <v>0</v>
      </c>
      <c r="J252" s="15"/>
    </row>
    <row r="253" spans="1:10" x14ac:dyDescent="0.5">
      <c r="A253" s="10"/>
      <c r="B253" s="28"/>
      <c r="C253" s="16"/>
      <c r="D253" s="15"/>
      <c r="E253" s="151"/>
      <c r="F253" s="30"/>
      <c r="G253" s="31"/>
      <c r="H253" s="30"/>
      <c r="I253" s="30"/>
      <c r="J253" s="14"/>
    </row>
    <row r="254" spans="1:10" ht="43.5" x14ac:dyDescent="0.5">
      <c r="A254" s="10"/>
      <c r="B254" s="127" t="s">
        <v>1100</v>
      </c>
      <c r="C254" s="16"/>
      <c r="D254" s="15"/>
      <c r="E254" s="151"/>
      <c r="F254" s="30"/>
      <c r="G254" s="31"/>
      <c r="H254" s="30"/>
      <c r="I254" s="30"/>
      <c r="J254" s="14"/>
    </row>
    <row r="255" spans="1:10" s="218" customFormat="1" ht="43.5" x14ac:dyDescent="0.45">
      <c r="A255" s="32" t="s">
        <v>1127</v>
      </c>
      <c r="B255" s="56" t="s">
        <v>1101</v>
      </c>
      <c r="C255" s="31"/>
      <c r="D255" s="32" t="s">
        <v>355</v>
      </c>
      <c r="E255" s="31">
        <v>190</v>
      </c>
      <c r="F255" s="233">
        <f t="shared" ref="F255:F257" si="190">E255*C255</f>
        <v>0</v>
      </c>
      <c r="G255" s="54">
        <v>11</v>
      </c>
      <c r="H255" s="233">
        <f t="shared" ref="H255:H257" si="191">G255*C255</f>
        <v>0</v>
      </c>
      <c r="I255" s="233">
        <f t="shared" ref="I255:I257" si="192">H255+F255</f>
        <v>0</v>
      </c>
      <c r="J255" s="15"/>
    </row>
    <row r="256" spans="1:10" s="218" customFormat="1" ht="43.5" x14ac:dyDescent="0.45">
      <c r="A256" s="32" t="s">
        <v>1128</v>
      </c>
      <c r="B256" s="56" t="s">
        <v>1102</v>
      </c>
      <c r="C256" s="31"/>
      <c r="D256" s="32" t="s">
        <v>355</v>
      </c>
      <c r="E256" s="31">
        <v>210</v>
      </c>
      <c r="F256" s="233">
        <f t="shared" si="190"/>
        <v>0</v>
      </c>
      <c r="G256" s="54">
        <v>16</v>
      </c>
      <c r="H256" s="233">
        <f t="shared" si="191"/>
        <v>0</v>
      </c>
      <c r="I256" s="233">
        <f t="shared" si="192"/>
        <v>0</v>
      </c>
      <c r="J256" s="15"/>
    </row>
    <row r="257" spans="1:10" s="218" customFormat="1" ht="43.5" x14ac:dyDescent="0.45">
      <c r="A257" s="32" t="s">
        <v>1129</v>
      </c>
      <c r="B257" s="56" t="s">
        <v>1103</v>
      </c>
      <c r="C257" s="31"/>
      <c r="D257" s="32" t="s">
        <v>355</v>
      </c>
      <c r="E257" s="31">
        <v>240</v>
      </c>
      <c r="F257" s="233">
        <f t="shared" si="190"/>
        <v>0</v>
      </c>
      <c r="G257" s="54">
        <v>20</v>
      </c>
      <c r="H257" s="233">
        <f t="shared" si="191"/>
        <v>0</v>
      </c>
      <c r="I257" s="233">
        <f t="shared" si="192"/>
        <v>0</v>
      </c>
      <c r="J257" s="15"/>
    </row>
    <row r="258" spans="1:10" x14ac:dyDescent="0.5">
      <c r="A258" s="10"/>
      <c r="B258" s="28"/>
      <c r="C258" s="16"/>
      <c r="D258" s="15"/>
      <c r="E258" s="151"/>
      <c r="F258" s="30"/>
      <c r="G258" s="31"/>
      <c r="H258" s="30"/>
      <c r="I258" s="30"/>
      <c r="J258" s="14"/>
    </row>
    <row r="259" spans="1:10" x14ac:dyDescent="0.5">
      <c r="A259" s="10"/>
      <c r="B259" s="127" t="s">
        <v>1106</v>
      </c>
      <c r="C259" s="16"/>
      <c r="D259" s="15"/>
      <c r="E259" s="151"/>
      <c r="F259" s="30"/>
      <c r="G259" s="31"/>
      <c r="H259" s="30"/>
      <c r="I259" s="30"/>
      <c r="J259" s="14"/>
    </row>
    <row r="260" spans="1:10" s="39" customFormat="1" x14ac:dyDescent="0.5">
      <c r="A260" s="32" t="s">
        <v>1130</v>
      </c>
      <c r="B260" s="187" t="s">
        <v>1104</v>
      </c>
      <c r="C260" s="11"/>
      <c r="D260" s="10" t="s">
        <v>355</v>
      </c>
      <c r="E260" s="11">
        <v>62</v>
      </c>
      <c r="F260" s="23">
        <f t="shared" ref="F260" si="193">E260*C260</f>
        <v>0</v>
      </c>
      <c r="G260" s="54">
        <v>11</v>
      </c>
      <c r="H260" s="23">
        <f t="shared" ref="H260" si="194">G260*C260</f>
        <v>0</v>
      </c>
      <c r="I260" s="23">
        <f t="shared" ref="I260" si="195">H260+F260</f>
        <v>0</v>
      </c>
      <c r="J260" s="327"/>
    </row>
    <row r="261" spans="1:10" x14ac:dyDescent="0.5">
      <c r="A261" s="10"/>
      <c r="B261" s="28"/>
      <c r="C261" s="16"/>
      <c r="D261" s="15"/>
      <c r="E261" s="151"/>
      <c r="F261" s="30"/>
      <c r="G261" s="31"/>
      <c r="H261" s="30"/>
      <c r="I261" s="30"/>
      <c r="J261" s="14"/>
    </row>
    <row r="262" spans="1:10" x14ac:dyDescent="0.5">
      <c r="A262" s="10"/>
      <c r="B262" s="127" t="s">
        <v>1107</v>
      </c>
      <c r="C262" s="16"/>
      <c r="D262" s="15"/>
      <c r="E262" s="151"/>
      <c r="F262" s="30"/>
      <c r="G262" s="31"/>
      <c r="H262" s="30"/>
      <c r="I262" s="30"/>
      <c r="J262" s="14"/>
    </row>
    <row r="263" spans="1:10" s="39" customFormat="1" x14ac:dyDescent="0.5">
      <c r="A263" s="32" t="s">
        <v>1131</v>
      </c>
      <c r="B263" s="187" t="s">
        <v>1105</v>
      </c>
      <c r="C263" s="11"/>
      <c r="D263" s="10" t="s">
        <v>355</v>
      </c>
      <c r="E263" s="11">
        <v>190</v>
      </c>
      <c r="F263" s="23">
        <f t="shared" ref="F263" si="196">E263*C263</f>
        <v>0</v>
      </c>
      <c r="G263" s="54">
        <v>11</v>
      </c>
      <c r="H263" s="23">
        <f t="shared" ref="H263" si="197">G263*C263</f>
        <v>0</v>
      </c>
      <c r="I263" s="23">
        <f t="shared" ref="I263" si="198">H263+F263</f>
        <v>0</v>
      </c>
      <c r="J263" s="327"/>
    </row>
    <row r="264" spans="1:10" x14ac:dyDescent="0.5">
      <c r="A264" s="10"/>
      <c r="B264" s="28"/>
      <c r="C264" s="16"/>
      <c r="D264" s="15"/>
      <c r="E264" s="151"/>
      <c r="F264" s="30"/>
      <c r="G264" s="31"/>
      <c r="H264" s="30"/>
      <c r="I264" s="30"/>
      <c r="J264" s="14"/>
    </row>
    <row r="265" spans="1:10" s="2" customFormat="1" x14ac:dyDescent="0.5">
      <c r="A265" s="289">
        <v>12.15</v>
      </c>
      <c r="B265" s="217" t="s">
        <v>1173</v>
      </c>
      <c r="C265" s="9"/>
      <c r="D265" s="10"/>
      <c r="E265" s="11"/>
      <c r="F265" s="9"/>
      <c r="G265" s="9"/>
      <c r="H265" s="11"/>
      <c r="I265" s="27"/>
      <c r="J265" s="328"/>
    </row>
    <row r="266" spans="1:10" s="39" customFormat="1" ht="65.25" x14ac:dyDescent="0.5">
      <c r="A266" s="32" t="s">
        <v>1175</v>
      </c>
      <c r="B266" s="50" t="s">
        <v>453</v>
      </c>
      <c r="C266" s="119"/>
      <c r="D266" s="15" t="s">
        <v>10</v>
      </c>
      <c r="E266" s="29">
        <f>750+295</f>
        <v>1045</v>
      </c>
      <c r="F266" s="177">
        <f t="shared" ref="F266" si="199">C266*E266</f>
        <v>0</v>
      </c>
      <c r="G266" s="119">
        <f>80+80</f>
        <v>160</v>
      </c>
      <c r="H266" s="29">
        <f t="shared" ref="H266" si="200">G266*C266</f>
        <v>0</v>
      </c>
      <c r="I266" s="177">
        <f t="shared" ref="I266" si="201">F266+H266</f>
        <v>0</v>
      </c>
      <c r="J266" s="19"/>
    </row>
    <row r="267" spans="1:10" s="39" customFormat="1" ht="43.5" x14ac:dyDescent="0.5">
      <c r="A267" s="32" t="s">
        <v>1176</v>
      </c>
      <c r="B267" s="50" t="s">
        <v>448</v>
      </c>
      <c r="C267" s="119"/>
      <c r="D267" s="15" t="s">
        <v>10</v>
      </c>
      <c r="E267" s="29">
        <v>320</v>
      </c>
      <c r="F267" s="177">
        <f t="shared" ref="F267:F271" si="202">C267*E267</f>
        <v>0</v>
      </c>
      <c r="G267" s="119">
        <v>100</v>
      </c>
      <c r="H267" s="29">
        <f t="shared" ref="H267:H271" si="203">G267*C267</f>
        <v>0</v>
      </c>
      <c r="I267" s="177">
        <f t="shared" ref="I267:I271" si="204">F267+H267</f>
        <v>0</v>
      </c>
      <c r="J267" s="19"/>
    </row>
    <row r="268" spans="1:10" s="39" customFormat="1" ht="43.5" x14ac:dyDescent="0.5">
      <c r="A268" s="32" t="s">
        <v>1177</v>
      </c>
      <c r="B268" s="50" t="s">
        <v>452</v>
      </c>
      <c r="C268" s="119"/>
      <c r="D268" s="15" t="s">
        <v>11</v>
      </c>
      <c r="E268" s="29">
        <f>264/2</f>
        <v>132</v>
      </c>
      <c r="F268" s="177">
        <f t="shared" si="202"/>
        <v>0</v>
      </c>
      <c r="G268" s="119"/>
      <c r="H268" s="29">
        <f t="shared" si="203"/>
        <v>0</v>
      </c>
      <c r="I268" s="177">
        <f t="shared" si="204"/>
        <v>0</v>
      </c>
      <c r="J268" s="19"/>
    </row>
    <row r="269" spans="1:10" s="39" customFormat="1" x14ac:dyDescent="0.5">
      <c r="A269" s="32" t="s">
        <v>1178</v>
      </c>
      <c r="B269" s="50" t="s">
        <v>449</v>
      </c>
      <c r="C269" s="119"/>
      <c r="D269" s="15" t="s">
        <v>10</v>
      </c>
      <c r="E269" s="29">
        <v>95</v>
      </c>
      <c r="F269" s="177">
        <f t="shared" si="202"/>
        <v>0</v>
      </c>
      <c r="G269" s="119"/>
      <c r="H269" s="29">
        <f t="shared" si="203"/>
        <v>0</v>
      </c>
      <c r="I269" s="177">
        <f t="shared" si="204"/>
        <v>0</v>
      </c>
      <c r="J269" s="19"/>
    </row>
    <row r="270" spans="1:10" s="39" customFormat="1" x14ac:dyDescent="0.5">
      <c r="A270" s="32" t="s">
        <v>1179</v>
      </c>
      <c r="B270" s="50" t="s">
        <v>450</v>
      </c>
      <c r="C270" s="119"/>
      <c r="D270" s="15" t="s">
        <v>10</v>
      </c>
      <c r="E270" s="29">
        <v>40</v>
      </c>
      <c r="F270" s="177">
        <f t="shared" si="202"/>
        <v>0</v>
      </c>
      <c r="G270" s="119"/>
      <c r="H270" s="29">
        <f t="shared" si="203"/>
        <v>0</v>
      </c>
      <c r="I270" s="177">
        <f t="shared" si="204"/>
        <v>0</v>
      </c>
      <c r="J270" s="19"/>
    </row>
    <row r="271" spans="1:10" s="39" customFormat="1" x14ac:dyDescent="0.5">
      <c r="A271" s="32" t="s">
        <v>1180</v>
      </c>
      <c r="B271" s="50" t="s">
        <v>451</v>
      </c>
      <c r="C271" s="119"/>
      <c r="D271" s="15" t="s">
        <v>10</v>
      </c>
      <c r="E271" s="29">
        <v>108</v>
      </c>
      <c r="F271" s="177">
        <f t="shared" si="202"/>
        <v>0</v>
      </c>
      <c r="G271" s="119"/>
      <c r="H271" s="29">
        <f t="shared" si="203"/>
        <v>0</v>
      </c>
      <c r="I271" s="177">
        <f t="shared" si="204"/>
        <v>0</v>
      </c>
      <c r="J271" s="19"/>
    </row>
    <row r="272" spans="1:10" s="39" customFormat="1" x14ac:dyDescent="0.5">
      <c r="A272" s="49"/>
      <c r="B272" s="50"/>
      <c r="C272" s="119"/>
      <c r="D272" s="15"/>
      <c r="E272" s="29"/>
      <c r="F272" s="177"/>
      <c r="G272" s="119"/>
      <c r="H272" s="29"/>
      <c r="I272" s="177"/>
      <c r="J272" s="19"/>
    </row>
    <row r="273" spans="1:11" s="2" customFormat="1" x14ac:dyDescent="0.5">
      <c r="A273" s="10" t="s">
        <v>6</v>
      </c>
      <c r="B273" s="217" t="s">
        <v>351</v>
      </c>
      <c r="C273" s="9"/>
      <c r="D273" s="10"/>
      <c r="E273" s="11"/>
      <c r="F273" s="9"/>
      <c r="G273" s="9"/>
      <c r="H273" s="11"/>
      <c r="I273" s="27"/>
      <c r="J273" s="328"/>
    </row>
    <row r="274" spans="1:11" s="2" customFormat="1" x14ac:dyDescent="0.5">
      <c r="A274" s="10"/>
      <c r="B274" s="187" t="s">
        <v>352</v>
      </c>
      <c r="C274" s="9"/>
      <c r="D274" s="10" t="s">
        <v>10</v>
      </c>
      <c r="E274" s="11">
        <v>960</v>
      </c>
      <c r="F274" s="23">
        <f t="shared" ref="F274" si="205">E274*C274</f>
        <v>0</v>
      </c>
      <c r="G274" s="9">
        <v>100</v>
      </c>
      <c r="H274" s="23">
        <f t="shared" ref="H274" si="206">G274*C274</f>
        <v>0</v>
      </c>
      <c r="I274" s="23">
        <f t="shared" ref="I274" si="207">H274+F274</f>
        <v>0</v>
      </c>
      <c r="J274" s="328"/>
    </row>
    <row r="275" spans="1:11" x14ac:dyDescent="0.5">
      <c r="A275" s="10"/>
      <c r="B275" s="28"/>
      <c r="C275" s="16"/>
      <c r="D275" s="15"/>
      <c r="E275" s="151"/>
      <c r="F275" s="30"/>
      <c r="G275" s="31"/>
      <c r="H275" s="30"/>
      <c r="I275" s="30"/>
      <c r="J275" s="14"/>
    </row>
    <row r="276" spans="1:11" s="39" customFormat="1" x14ac:dyDescent="0.5">
      <c r="A276" s="289">
        <v>12.16</v>
      </c>
      <c r="B276" s="127" t="s">
        <v>468</v>
      </c>
      <c r="C276" s="11"/>
      <c r="D276" s="10"/>
      <c r="E276" s="11"/>
      <c r="F276" s="54"/>
      <c r="G276" s="54"/>
      <c r="H276" s="54"/>
      <c r="I276" s="54"/>
      <c r="J276" s="327"/>
    </row>
    <row r="277" spans="1:11" x14ac:dyDescent="0.5">
      <c r="A277" s="32" t="s">
        <v>1181</v>
      </c>
      <c r="B277" s="28" t="s">
        <v>469</v>
      </c>
      <c r="C277" s="16"/>
      <c r="D277" s="15" t="s">
        <v>10</v>
      </c>
      <c r="E277" s="151">
        <v>250</v>
      </c>
      <c r="F277" s="23">
        <f t="shared" ref="F277:F284" si="208">E277*C277</f>
        <v>0</v>
      </c>
      <c r="G277" s="54"/>
      <c r="H277" s="23">
        <f t="shared" ref="H277:H284" si="209">G277*C277</f>
        <v>0</v>
      </c>
      <c r="I277" s="23">
        <f t="shared" ref="I277:I284" si="210">H277+F277</f>
        <v>0</v>
      </c>
      <c r="J277" s="14"/>
    </row>
    <row r="278" spans="1:11" x14ac:dyDescent="0.5">
      <c r="A278" s="32" t="s">
        <v>1182</v>
      </c>
      <c r="B278" s="28" t="s">
        <v>470</v>
      </c>
      <c r="C278" s="16"/>
      <c r="D278" s="15" t="s">
        <v>10</v>
      </c>
      <c r="E278" s="151">
        <v>300</v>
      </c>
      <c r="F278" s="23">
        <f t="shared" si="208"/>
        <v>0</v>
      </c>
      <c r="G278" s="54"/>
      <c r="H278" s="23">
        <f t="shared" si="209"/>
        <v>0</v>
      </c>
      <c r="I278" s="23">
        <f t="shared" si="210"/>
        <v>0</v>
      </c>
      <c r="J278" s="14"/>
    </row>
    <row r="279" spans="1:11" x14ac:dyDescent="0.5">
      <c r="A279" s="32" t="s">
        <v>1183</v>
      </c>
      <c r="B279" s="28" t="s">
        <v>462</v>
      </c>
      <c r="C279" s="16"/>
      <c r="D279" s="15" t="s">
        <v>10</v>
      </c>
      <c r="E279" s="151">
        <v>600</v>
      </c>
      <c r="F279" s="23">
        <f t="shared" si="208"/>
        <v>0</v>
      </c>
      <c r="G279" s="54"/>
      <c r="H279" s="23">
        <f t="shared" si="209"/>
        <v>0</v>
      </c>
      <c r="I279" s="23">
        <f t="shared" si="210"/>
        <v>0</v>
      </c>
      <c r="J279" s="14"/>
    </row>
    <row r="280" spans="1:11" x14ac:dyDescent="0.5">
      <c r="A280" s="10"/>
      <c r="B280" s="152" t="s">
        <v>463</v>
      </c>
      <c r="C280" s="9"/>
      <c r="D280" s="15" t="s">
        <v>10</v>
      </c>
      <c r="E280" s="151">
        <v>500</v>
      </c>
      <c r="F280" s="23">
        <f t="shared" si="208"/>
        <v>0</v>
      </c>
      <c r="G280" s="54"/>
      <c r="H280" s="23">
        <f t="shared" si="209"/>
        <v>0</v>
      </c>
      <c r="I280" s="23">
        <f t="shared" si="210"/>
        <v>0</v>
      </c>
      <c r="J280" s="14"/>
    </row>
    <row r="281" spans="1:11" x14ac:dyDescent="0.5">
      <c r="A281" s="32" t="s">
        <v>1184</v>
      </c>
      <c r="B281" s="152" t="s">
        <v>464</v>
      </c>
      <c r="C281" s="9"/>
      <c r="D281" s="15" t="s">
        <v>10</v>
      </c>
      <c r="E281" s="151">
        <v>300</v>
      </c>
      <c r="F281" s="23">
        <f t="shared" si="208"/>
        <v>0</v>
      </c>
      <c r="G281" s="54"/>
      <c r="H281" s="23">
        <f t="shared" si="209"/>
        <v>0</v>
      </c>
      <c r="I281" s="23">
        <f t="shared" si="210"/>
        <v>0</v>
      </c>
      <c r="J281" s="14"/>
    </row>
    <row r="282" spans="1:11" x14ac:dyDescent="0.5">
      <c r="A282" s="10"/>
      <c r="B282" s="152" t="s">
        <v>465</v>
      </c>
      <c r="C282" s="9"/>
      <c r="D282" s="15" t="s">
        <v>10</v>
      </c>
      <c r="E282" s="151">
        <v>320</v>
      </c>
      <c r="F282" s="23">
        <f t="shared" si="208"/>
        <v>0</v>
      </c>
      <c r="G282" s="54"/>
      <c r="H282" s="23">
        <f t="shared" si="209"/>
        <v>0</v>
      </c>
      <c r="I282" s="23">
        <f t="shared" si="210"/>
        <v>0</v>
      </c>
      <c r="J282" s="14"/>
      <c r="K282" s="6"/>
    </row>
    <row r="283" spans="1:11" s="39" customFormat="1" x14ac:dyDescent="0.5">
      <c r="A283" s="32" t="s">
        <v>1185</v>
      </c>
      <c r="B283" s="187" t="s">
        <v>466</v>
      </c>
      <c r="C283" s="11"/>
      <c r="D283" s="15" t="s">
        <v>10</v>
      </c>
      <c r="E283" s="151">
        <v>2600</v>
      </c>
      <c r="F283" s="23">
        <f t="shared" si="208"/>
        <v>0</v>
      </c>
      <c r="G283" s="54"/>
      <c r="H283" s="23">
        <f t="shared" si="209"/>
        <v>0</v>
      </c>
      <c r="I283" s="23">
        <f t="shared" si="210"/>
        <v>0</v>
      </c>
      <c r="J283" s="327"/>
    </row>
    <row r="284" spans="1:11" s="39" customFormat="1" ht="43.5" x14ac:dyDescent="0.5">
      <c r="A284" s="32" t="s">
        <v>1186</v>
      </c>
      <c r="B284" s="56" t="s">
        <v>467</v>
      </c>
      <c r="C284" s="17"/>
      <c r="D284" s="15" t="s">
        <v>10</v>
      </c>
      <c r="E284" s="151">
        <v>3500</v>
      </c>
      <c r="F284" s="23">
        <f t="shared" si="208"/>
        <v>0</v>
      </c>
      <c r="G284" s="54"/>
      <c r="H284" s="23">
        <f t="shared" si="209"/>
        <v>0</v>
      </c>
      <c r="I284" s="23">
        <f t="shared" si="210"/>
        <v>0</v>
      </c>
      <c r="J284" s="15"/>
    </row>
    <row r="285" spans="1:11" s="39" customFormat="1" x14ac:dyDescent="0.5">
      <c r="A285" s="52"/>
      <c r="B285" s="187"/>
      <c r="C285" s="11"/>
      <c r="D285" s="10"/>
      <c r="E285" s="11"/>
      <c r="F285" s="54"/>
      <c r="G285" s="54"/>
      <c r="H285" s="54"/>
      <c r="I285" s="54"/>
      <c r="J285" s="327"/>
    </row>
    <row r="286" spans="1:11" ht="43.5" x14ac:dyDescent="0.5">
      <c r="A286" s="289" t="s">
        <v>1174</v>
      </c>
      <c r="B286" s="25" t="s">
        <v>497</v>
      </c>
      <c r="C286" s="190"/>
      <c r="D286" s="191"/>
      <c r="E286" s="48"/>
      <c r="F286" s="48"/>
      <c r="G286" s="48"/>
      <c r="H286" s="48"/>
      <c r="I286" s="48"/>
      <c r="J286" s="14"/>
      <c r="K286" s="192"/>
    </row>
    <row r="287" spans="1:11" s="39" customFormat="1" ht="43.5" x14ac:dyDescent="0.5">
      <c r="A287" s="52"/>
      <c r="B287" s="305" t="s">
        <v>495</v>
      </c>
      <c r="C287" s="193"/>
      <c r="D287" s="194" t="s">
        <v>17</v>
      </c>
      <c r="E287" s="195">
        <v>0</v>
      </c>
      <c r="F287" s="196">
        <f>C287*E287</f>
        <v>0</v>
      </c>
      <c r="G287" s="195">
        <v>5</v>
      </c>
      <c r="H287" s="195">
        <f>G287*C287</f>
        <v>0</v>
      </c>
      <c r="I287" s="23">
        <f t="shared" ref="I287:I288" si="211">H287+F287</f>
        <v>0</v>
      </c>
      <c r="J287" s="337"/>
    </row>
    <row r="288" spans="1:11" s="39" customFormat="1" ht="43.5" x14ac:dyDescent="0.5">
      <c r="A288" s="52"/>
      <c r="B288" s="305" t="s">
        <v>496</v>
      </c>
      <c r="C288" s="193"/>
      <c r="D288" s="194" t="s">
        <v>17</v>
      </c>
      <c r="E288" s="195">
        <v>20</v>
      </c>
      <c r="F288" s="196">
        <f>C288*E288</f>
        <v>0</v>
      </c>
      <c r="G288" s="195">
        <v>5</v>
      </c>
      <c r="H288" s="195">
        <f>G288*C288</f>
        <v>0</v>
      </c>
      <c r="I288" s="23">
        <f t="shared" si="211"/>
        <v>0</v>
      </c>
      <c r="J288" s="337"/>
    </row>
    <row r="289" spans="1:10" s="39" customFormat="1" x14ac:dyDescent="0.5">
      <c r="A289" s="52"/>
      <c r="B289" s="187"/>
      <c r="C289" s="10"/>
      <c r="D289" s="10"/>
      <c r="E289" s="10"/>
      <c r="F289" s="54"/>
      <c r="G289" s="54"/>
      <c r="H289" s="54"/>
      <c r="I289" s="54"/>
      <c r="J289" s="327"/>
    </row>
    <row r="290" spans="1:10" s="39" customFormat="1" x14ac:dyDescent="0.5">
      <c r="A290" s="52"/>
      <c r="B290" s="188"/>
      <c r="C290" s="10"/>
      <c r="D290" s="10"/>
      <c r="E290" s="10"/>
      <c r="F290" s="58"/>
      <c r="G290" s="58"/>
      <c r="H290" s="58"/>
      <c r="I290" s="58"/>
      <c r="J290" s="327"/>
    </row>
  </sheetData>
  <mergeCells count="45">
    <mergeCell ref="J9:J10"/>
    <mergeCell ref="G124:H124"/>
    <mergeCell ref="G125:H125"/>
    <mergeCell ref="G121:H121"/>
    <mergeCell ref="G117:H117"/>
    <mergeCell ref="G118:H118"/>
    <mergeCell ref="A2:J2"/>
    <mergeCell ref="A3:G3"/>
    <mergeCell ref="A4:G4"/>
    <mergeCell ref="A5:B5"/>
    <mergeCell ref="A6:G6"/>
    <mergeCell ref="G128:H128"/>
    <mergeCell ref="G126:H126"/>
    <mergeCell ref="G182:H182"/>
    <mergeCell ref="G194:H194"/>
    <mergeCell ref="A9:A10"/>
    <mergeCell ref="B9:B10"/>
    <mergeCell ref="C9:C10"/>
    <mergeCell ref="D9:D10"/>
    <mergeCell ref="E9:F9"/>
    <mergeCell ref="G127:H127"/>
    <mergeCell ref="G9:H9"/>
    <mergeCell ref="G195:H195"/>
    <mergeCell ref="G196:H196"/>
    <mergeCell ref="G197:H197"/>
    <mergeCell ref="G198:H198"/>
    <mergeCell ref="G199:H199"/>
    <mergeCell ref="G200:H200"/>
    <mergeCell ref="G201:H201"/>
    <mergeCell ref="G203:H203"/>
    <mergeCell ref="G204:H204"/>
    <mergeCell ref="G205:H205"/>
    <mergeCell ref="G206:H206"/>
    <mergeCell ref="G207:H207"/>
    <mergeCell ref="G208:H208"/>
    <mergeCell ref="G209:H209"/>
    <mergeCell ref="G210:H210"/>
    <mergeCell ref="G217:H217"/>
    <mergeCell ref="G218:H218"/>
    <mergeCell ref="G219:H219"/>
    <mergeCell ref="G212:H212"/>
    <mergeCell ref="G213:H213"/>
    <mergeCell ref="G214:H214"/>
    <mergeCell ref="G215:H215"/>
    <mergeCell ref="G216:H216"/>
  </mergeCells>
  <phoneticPr fontId="22" type="noConversion"/>
  <pageMargins left="0.7" right="0.7" top="0.75" bottom="0.75" header="0.3" footer="0.3"/>
  <pageSetup paperSize="9" scale="96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M320"/>
  <sheetViews>
    <sheetView workbookViewId="0">
      <selection activeCell="L5" sqref="L5"/>
    </sheetView>
  </sheetViews>
  <sheetFormatPr defaultColWidth="9" defaultRowHeight="21.75" x14ac:dyDescent="0.5"/>
  <cols>
    <col min="1" max="1" width="9.1640625" style="3" customWidth="1"/>
    <col min="2" max="2" width="57.83203125" style="3" customWidth="1"/>
    <col min="3" max="3" width="7" style="3" hidden="1" customWidth="1"/>
    <col min="4" max="4" width="7.5" style="3" customWidth="1"/>
    <col min="5" max="5" width="12.33203125" style="3" customWidth="1"/>
    <col min="6" max="6" width="10.6640625" style="170" hidden="1" customWidth="1"/>
    <col min="7" max="7" width="11.33203125" style="3" bestFit="1" customWidth="1"/>
    <col min="8" max="8" width="10" style="3" hidden="1" customWidth="1"/>
    <col min="9" max="9" width="15.5" style="3" hidden="1" customWidth="1"/>
    <col min="10" max="10" width="12.83203125" style="189" customWidth="1"/>
    <col min="11" max="11" width="10.33203125" style="3" bestFit="1" customWidth="1"/>
    <col min="12" max="256" width="9" style="3"/>
    <col min="257" max="257" width="6.33203125" style="3" customWidth="1"/>
    <col min="258" max="258" width="74.1640625" style="3" customWidth="1"/>
    <col min="259" max="259" width="7.5" style="3" customWidth="1"/>
    <col min="260" max="260" width="7" style="3" customWidth="1"/>
    <col min="261" max="261" width="10" style="3" bestFit="1" customWidth="1"/>
    <col min="262" max="262" width="10.6640625" style="3" bestFit="1" customWidth="1"/>
    <col min="263" max="263" width="8.83203125" style="3" customWidth="1"/>
    <col min="264" max="264" width="10.83203125" style="3" customWidth="1"/>
    <col min="265" max="265" width="14.83203125" style="3" customWidth="1"/>
    <col min="266" max="266" width="8.6640625" style="3" customWidth="1"/>
    <col min="267" max="267" width="10.33203125" style="3" bestFit="1" customWidth="1"/>
    <col min="268" max="512" width="9" style="3"/>
    <col min="513" max="513" width="6.33203125" style="3" customWidth="1"/>
    <col min="514" max="514" width="74.1640625" style="3" customWidth="1"/>
    <col min="515" max="515" width="7.5" style="3" customWidth="1"/>
    <col min="516" max="516" width="7" style="3" customWidth="1"/>
    <col min="517" max="517" width="10" style="3" bestFit="1" customWidth="1"/>
    <col min="518" max="518" width="10.6640625" style="3" bestFit="1" customWidth="1"/>
    <col min="519" max="519" width="8.83203125" style="3" customWidth="1"/>
    <col min="520" max="520" width="10.83203125" style="3" customWidth="1"/>
    <col min="521" max="521" width="14.83203125" style="3" customWidth="1"/>
    <col min="522" max="522" width="8.6640625" style="3" customWidth="1"/>
    <col min="523" max="523" width="10.33203125" style="3" bestFit="1" customWidth="1"/>
    <col min="524" max="768" width="9" style="3"/>
    <col min="769" max="769" width="6.33203125" style="3" customWidth="1"/>
    <col min="770" max="770" width="74.1640625" style="3" customWidth="1"/>
    <col min="771" max="771" width="7.5" style="3" customWidth="1"/>
    <col min="772" max="772" width="7" style="3" customWidth="1"/>
    <col min="773" max="773" width="10" style="3" bestFit="1" customWidth="1"/>
    <col min="774" max="774" width="10.6640625" style="3" bestFit="1" customWidth="1"/>
    <col min="775" max="775" width="8.83203125" style="3" customWidth="1"/>
    <col min="776" max="776" width="10.83203125" style="3" customWidth="1"/>
    <col min="777" max="777" width="14.83203125" style="3" customWidth="1"/>
    <col min="778" max="778" width="8.6640625" style="3" customWidth="1"/>
    <col min="779" max="779" width="10.33203125" style="3" bestFit="1" customWidth="1"/>
    <col min="780" max="1024" width="9" style="3"/>
    <col min="1025" max="1025" width="6.33203125" style="3" customWidth="1"/>
    <col min="1026" max="1026" width="74.1640625" style="3" customWidth="1"/>
    <col min="1027" max="1027" width="7.5" style="3" customWidth="1"/>
    <col min="1028" max="1028" width="7" style="3" customWidth="1"/>
    <col min="1029" max="1029" width="10" style="3" bestFit="1" customWidth="1"/>
    <col min="1030" max="1030" width="10.6640625" style="3" bestFit="1" customWidth="1"/>
    <col min="1031" max="1031" width="8.83203125" style="3" customWidth="1"/>
    <col min="1032" max="1032" width="10.83203125" style="3" customWidth="1"/>
    <col min="1033" max="1033" width="14.83203125" style="3" customWidth="1"/>
    <col min="1034" max="1034" width="8.6640625" style="3" customWidth="1"/>
    <col min="1035" max="1035" width="10.33203125" style="3" bestFit="1" customWidth="1"/>
    <col min="1036" max="1280" width="9" style="3"/>
    <col min="1281" max="1281" width="6.33203125" style="3" customWidth="1"/>
    <col min="1282" max="1282" width="74.1640625" style="3" customWidth="1"/>
    <col min="1283" max="1283" width="7.5" style="3" customWidth="1"/>
    <col min="1284" max="1284" width="7" style="3" customWidth="1"/>
    <col min="1285" max="1285" width="10" style="3" bestFit="1" customWidth="1"/>
    <col min="1286" max="1286" width="10.6640625" style="3" bestFit="1" customWidth="1"/>
    <col min="1287" max="1287" width="8.83203125" style="3" customWidth="1"/>
    <col min="1288" max="1288" width="10.83203125" style="3" customWidth="1"/>
    <col min="1289" max="1289" width="14.83203125" style="3" customWidth="1"/>
    <col min="1290" max="1290" width="8.6640625" style="3" customWidth="1"/>
    <col min="1291" max="1291" width="10.33203125" style="3" bestFit="1" customWidth="1"/>
    <col min="1292" max="1536" width="9" style="3"/>
    <col min="1537" max="1537" width="6.33203125" style="3" customWidth="1"/>
    <col min="1538" max="1538" width="74.1640625" style="3" customWidth="1"/>
    <col min="1539" max="1539" width="7.5" style="3" customWidth="1"/>
    <col min="1540" max="1540" width="7" style="3" customWidth="1"/>
    <col min="1541" max="1541" width="10" style="3" bestFit="1" customWidth="1"/>
    <col min="1542" max="1542" width="10.6640625" style="3" bestFit="1" customWidth="1"/>
    <col min="1543" max="1543" width="8.83203125" style="3" customWidth="1"/>
    <col min="1544" max="1544" width="10.83203125" style="3" customWidth="1"/>
    <col min="1545" max="1545" width="14.83203125" style="3" customWidth="1"/>
    <col min="1546" max="1546" width="8.6640625" style="3" customWidth="1"/>
    <col min="1547" max="1547" width="10.33203125" style="3" bestFit="1" customWidth="1"/>
    <col min="1548" max="1792" width="9" style="3"/>
    <col min="1793" max="1793" width="6.33203125" style="3" customWidth="1"/>
    <col min="1794" max="1794" width="74.1640625" style="3" customWidth="1"/>
    <col min="1795" max="1795" width="7.5" style="3" customWidth="1"/>
    <col min="1796" max="1796" width="7" style="3" customWidth="1"/>
    <col min="1797" max="1797" width="10" style="3" bestFit="1" customWidth="1"/>
    <col min="1798" max="1798" width="10.6640625" style="3" bestFit="1" customWidth="1"/>
    <col min="1799" max="1799" width="8.83203125" style="3" customWidth="1"/>
    <col min="1800" max="1800" width="10.83203125" style="3" customWidth="1"/>
    <col min="1801" max="1801" width="14.83203125" style="3" customWidth="1"/>
    <col min="1802" max="1802" width="8.6640625" style="3" customWidth="1"/>
    <col min="1803" max="1803" width="10.33203125" style="3" bestFit="1" customWidth="1"/>
    <col min="1804" max="2048" width="9" style="3"/>
    <col min="2049" max="2049" width="6.33203125" style="3" customWidth="1"/>
    <col min="2050" max="2050" width="74.1640625" style="3" customWidth="1"/>
    <col min="2051" max="2051" width="7.5" style="3" customWidth="1"/>
    <col min="2052" max="2052" width="7" style="3" customWidth="1"/>
    <col min="2053" max="2053" width="10" style="3" bestFit="1" customWidth="1"/>
    <col min="2054" max="2054" width="10.6640625" style="3" bestFit="1" customWidth="1"/>
    <col min="2055" max="2055" width="8.83203125" style="3" customWidth="1"/>
    <col min="2056" max="2056" width="10.83203125" style="3" customWidth="1"/>
    <col min="2057" max="2057" width="14.83203125" style="3" customWidth="1"/>
    <col min="2058" max="2058" width="8.6640625" style="3" customWidth="1"/>
    <col min="2059" max="2059" width="10.33203125" style="3" bestFit="1" customWidth="1"/>
    <col min="2060" max="2304" width="9" style="3"/>
    <col min="2305" max="2305" width="6.33203125" style="3" customWidth="1"/>
    <col min="2306" max="2306" width="74.1640625" style="3" customWidth="1"/>
    <col min="2307" max="2307" width="7.5" style="3" customWidth="1"/>
    <col min="2308" max="2308" width="7" style="3" customWidth="1"/>
    <col min="2309" max="2309" width="10" style="3" bestFit="1" customWidth="1"/>
    <col min="2310" max="2310" width="10.6640625" style="3" bestFit="1" customWidth="1"/>
    <col min="2311" max="2311" width="8.83203125" style="3" customWidth="1"/>
    <col min="2312" max="2312" width="10.83203125" style="3" customWidth="1"/>
    <col min="2313" max="2313" width="14.83203125" style="3" customWidth="1"/>
    <col min="2314" max="2314" width="8.6640625" style="3" customWidth="1"/>
    <col min="2315" max="2315" width="10.33203125" style="3" bestFit="1" customWidth="1"/>
    <col min="2316" max="2560" width="9" style="3"/>
    <col min="2561" max="2561" width="6.33203125" style="3" customWidth="1"/>
    <col min="2562" max="2562" width="74.1640625" style="3" customWidth="1"/>
    <col min="2563" max="2563" width="7.5" style="3" customWidth="1"/>
    <col min="2564" max="2564" width="7" style="3" customWidth="1"/>
    <col min="2565" max="2565" width="10" style="3" bestFit="1" customWidth="1"/>
    <col min="2566" max="2566" width="10.6640625" style="3" bestFit="1" customWidth="1"/>
    <col min="2567" max="2567" width="8.83203125" style="3" customWidth="1"/>
    <col min="2568" max="2568" width="10.83203125" style="3" customWidth="1"/>
    <col min="2569" max="2569" width="14.83203125" style="3" customWidth="1"/>
    <col min="2570" max="2570" width="8.6640625" style="3" customWidth="1"/>
    <col min="2571" max="2571" width="10.33203125" style="3" bestFit="1" customWidth="1"/>
    <col min="2572" max="2816" width="9" style="3"/>
    <col min="2817" max="2817" width="6.33203125" style="3" customWidth="1"/>
    <col min="2818" max="2818" width="74.1640625" style="3" customWidth="1"/>
    <col min="2819" max="2819" width="7.5" style="3" customWidth="1"/>
    <col min="2820" max="2820" width="7" style="3" customWidth="1"/>
    <col min="2821" max="2821" width="10" style="3" bestFit="1" customWidth="1"/>
    <col min="2822" max="2822" width="10.6640625" style="3" bestFit="1" customWidth="1"/>
    <col min="2823" max="2823" width="8.83203125" style="3" customWidth="1"/>
    <col min="2824" max="2824" width="10.83203125" style="3" customWidth="1"/>
    <col min="2825" max="2825" width="14.83203125" style="3" customWidth="1"/>
    <col min="2826" max="2826" width="8.6640625" style="3" customWidth="1"/>
    <col min="2827" max="2827" width="10.33203125" style="3" bestFit="1" customWidth="1"/>
    <col min="2828" max="3072" width="9" style="3"/>
    <col min="3073" max="3073" width="6.33203125" style="3" customWidth="1"/>
    <col min="3074" max="3074" width="74.1640625" style="3" customWidth="1"/>
    <col min="3075" max="3075" width="7.5" style="3" customWidth="1"/>
    <col min="3076" max="3076" width="7" style="3" customWidth="1"/>
    <col min="3077" max="3077" width="10" style="3" bestFit="1" customWidth="1"/>
    <col min="3078" max="3078" width="10.6640625" style="3" bestFit="1" customWidth="1"/>
    <col min="3079" max="3079" width="8.83203125" style="3" customWidth="1"/>
    <col min="3080" max="3080" width="10.83203125" style="3" customWidth="1"/>
    <col min="3081" max="3081" width="14.83203125" style="3" customWidth="1"/>
    <col min="3082" max="3082" width="8.6640625" style="3" customWidth="1"/>
    <col min="3083" max="3083" width="10.33203125" style="3" bestFit="1" customWidth="1"/>
    <col min="3084" max="3328" width="9" style="3"/>
    <col min="3329" max="3329" width="6.33203125" style="3" customWidth="1"/>
    <col min="3330" max="3330" width="74.1640625" style="3" customWidth="1"/>
    <col min="3331" max="3331" width="7.5" style="3" customWidth="1"/>
    <col min="3332" max="3332" width="7" style="3" customWidth="1"/>
    <col min="3333" max="3333" width="10" style="3" bestFit="1" customWidth="1"/>
    <col min="3334" max="3334" width="10.6640625" style="3" bestFit="1" customWidth="1"/>
    <col min="3335" max="3335" width="8.83203125" style="3" customWidth="1"/>
    <col min="3336" max="3336" width="10.83203125" style="3" customWidth="1"/>
    <col min="3337" max="3337" width="14.83203125" style="3" customWidth="1"/>
    <col min="3338" max="3338" width="8.6640625" style="3" customWidth="1"/>
    <col min="3339" max="3339" width="10.33203125" style="3" bestFit="1" customWidth="1"/>
    <col min="3340" max="3584" width="9" style="3"/>
    <col min="3585" max="3585" width="6.33203125" style="3" customWidth="1"/>
    <col min="3586" max="3586" width="74.1640625" style="3" customWidth="1"/>
    <col min="3587" max="3587" width="7.5" style="3" customWidth="1"/>
    <col min="3588" max="3588" width="7" style="3" customWidth="1"/>
    <col min="3589" max="3589" width="10" style="3" bestFit="1" customWidth="1"/>
    <col min="3590" max="3590" width="10.6640625" style="3" bestFit="1" customWidth="1"/>
    <col min="3591" max="3591" width="8.83203125" style="3" customWidth="1"/>
    <col min="3592" max="3592" width="10.83203125" style="3" customWidth="1"/>
    <col min="3593" max="3593" width="14.83203125" style="3" customWidth="1"/>
    <col min="3594" max="3594" width="8.6640625" style="3" customWidth="1"/>
    <col min="3595" max="3595" width="10.33203125" style="3" bestFit="1" customWidth="1"/>
    <col min="3596" max="3840" width="9" style="3"/>
    <col min="3841" max="3841" width="6.33203125" style="3" customWidth="1"/>
    <col min="3842" max="3842" width="74.1640625" style="3" customWidth="1"/>
    <col min="3843" max="3843" width="7.5" style="3" customWidth="1"/>
    <col min="3844" max="3844" width="7" style="3" customWidth="1"/>
    <col min="3845" max="3845" width="10" style="3" bestFit="1" customWidth="1"/>
    <col min="3846" max="3846" width="10.6640625" style="3" bestFit="1" customWidth="1"/>
    <col min="3847" max="3847" width="8.83203125" style="3" customWidth="1"/>
    <col min="3848" max="3848" width="10.83203125" style="3" customWidth="1"/>
    <col min="3849" max="3849" width="14.83203125" style="3" customWidth="1"/>
    <col min="3850" max="3850" width="8.6640625" style="3" customWidth="1"/>
    <col min="3851" max="3851" width="10.33203125" style="3" bestFit="1" customWidth="1"/>
    <col min="3852" max="4096" width="9" style="3"/>
    <col min="4097" max="4097" width="6.33203125" style="3" customWidth="1"/>
    <col min="4098" max="4098" width="74.1640625" style="3" customWidth="1"/>
    <col min="4099" max="4099" width="7.5" style="3" customWidth="1"/>
    <col min="4100" max="4100" width="7" style="3" customWidth="1"/>
    <col min="4101" max="4101" width="10" style="3" bestFit="1" customWidth="1"/>
    <col min="4102" max="4102" width="10.6640625" style="3" bestFit="1" customWidth="1"/>
    <col min="4103" max="4103" width="8.83203125" style="3" customWidth="1"/>
    <col min="4104" max="4104" width="10.83203125" style="3" customWidth="1"/>
    <col min="4105" max="4105" width="14.83203125" style="3" customWidth="1"/>
    <col min="4106" max="4106" width="8.6640625" style="3" customWidth="1"/>
    <col min="4107" max="4107" width="10.33203125" style="3" bestFit="1" customWidth="1"/>
    <col min="4108" max="4352" width="9" style="3"/>
    <col min="4353" max="4353" width="6.33203125" style="3" customWidth="1"/>
    <col min="4354" max="4354" width="74.1640625" style="3" customWidth="1"/>
    <col min="4355" max="4355" width="7.5" style="3" customWidth="1"/>
    <col min="4356" max="4356" width="7" style="3" customWidth="1"/>
    <col min="4357" max="4357" width="10" style="3" bestFit="1" customWidth="1"/>
    <col min="4358" max="4358" width="10.6640625" style="3" bestFit="1" customWidth="1"/>
    <col min="4359" max="4359" width="8.83203125" style="3" customWidth="1"/>
    <col min="4360" max="4360" width="10.83203125" style="3" customWidth="1"/>
    <col min="4361" max="4361" width="14.83203125" style="3" customWidth="1"/>
    <col min="4362" max="4362" width="8.6640625" style="3" customWidth="1"/>
    <col min="4363" max="4363" width="10.33203125" style="3" bestFit="1" customWidth="1"/>
    <col min="4364" max="4608" width="9" style="3"/>
    <col min="4609" max="4609" width="6.33203125" style="3" customWidth="1"/>
    <col min="4610" max="4610" width="74.1640625" style="3" customWidth="1"/>
    <col min="4611" max="4611" width="7.5" style="3" customWidth="1"/>
    <col min="4612" max="4612" width="7" style="3" customWidth="1"/>
    <col min="4613" max="4613" width="10" style="3" bestFit="1" customWidth="1"/>
    <col min="4614" max="4614" width="10.6640625" style="3" bestFit="1" customWidth="1"/>
    <col min="4615" max="4615" width="8.83203125" style="3" customWidth="1"/>
    <col min="4616" max="4616" width="10.83203125" style="3" customWidth="1"/>
    <col min="4617" max="4617" width="14.83203125" style="3" customWidth="1"/>
    <col min="4618" max="4618" width="8.6640625" style="3" customWidth="1"/>
    <col min="4619" max="4619" width="10.33203125" style="3" bestFit="1" customWidth="1"/>
    <col min="4620" max="4864" width="9" style="3"/>
    <col min="4865" max="4865" width="6.33203125" style="3" customWidth="1"/>
    <col min="4866" max="4866" width="74.1640625" style="3" customWidth="1"/>
    <col min="4867" max="4867" width="7.5" style="3" customWidth="1"/>
    <col min="4868" max="4868" width="7" style="3" customWidth="1"/>
    <col min="4869" max="4869" width="10" style="3" bestFit="1" customWidth="1"/>
    <col min="4870" max="4870" width="10.6640625" style="3" bestFit="1" customWidth="1"/>
    <col min="4871" max="4871" width="8.83203125" style="3" customWidth="1"/>
    <col min="4872" max="4872" width="10.83203125" style="3" customWidth="1"/>
    <col min="4873" max="4873" width="14.83203125" style="3" customWidth="1"/>
    <col min="4874" max="4874" width="8.6640625" style="3" customWidth="1"/>
    <col min="4875" max="4875" width="10.33203125" style="3" bestFit="1" customWidth="1"/>
    <col min="4876" max="5120" width="9" style="3"/>
    <col min="5121" max="5121" width="6.33203125" style="3" customWidth="1"/>
    <col min="5122" max="5122" width="74.1640625" style="3" customWidth="1"/>
    <col min="5123" max="5123" width="7.5" style="3" customWidth="1"/>
    <col min="5124" max="5124" width="7" style="3" customWidth="1"/>
    <col min="5125" max="5125" width="10" style="3" bestFit="1" customWidth="1"/>
    <col min="5126" max="5126" width="10.6640625" style="3" bestFit="1" customWidth="1"/>
    <col min="5127" max="5127" width="8.83203125" style="3" customWidth="1"/>
    <col min="5128" max="5128" width="10.83203125" style="3" customWidth="1"/>
    <col min="5129" max="5129" width="14.83203125" style="3" customWidth="1"/>
    <col min="5130" max="5130" width="8.6640625" style="3" customWidth="1"/>
    <col min="5131" max="5131" width="10.33203125" style="3" bestFit="1" customWidth="1"/>
    <col min="5132" max="5376" width="9" style="3"/>
    <col min="5377" max="5377" width="6.33203125" style="3" customWidth="1"/>
    <col min="5378" max="5378" width="74.1640625" style="3" customWidth="1"/>
    <col min="5379" max="5379" width="7.5" style="3" customWidth="1"/>
    <col min="5380" max="5380" width="7" style="3" customWidth="1"/>
    <col min="5381" max="5381" width="10" style="3" bestFit="1" customWidth="1"/>
    <col min="5382" max="5382" width="10.6640625" style="3" bestFit="1" customWidth="1"/>
    <col min="5383" max="5383" width="8.83203125" style="3" customWidth="1"/>
    <col min="5384" max="5384" width="10.83203125" style="3" customWidth="1"/>
    <col min="5385" max="5385" width="14.83203125" style="3" customWidth="1"/>
    <col min="5386" max="5386" width="8.6640625" style="3" customWidth="1"/>
    <col min="5387" max="5387" width="10.33203125" style="3" bestFit="1" customWidth="1"/>
    <col min="5388" max="5632" width="9" style="3"/>
    <col min="5633" max="5633" width="6.33203125" style="3" customWidth="1"/>
    <col min="5634" max="5634" width="74.1640625" style="3" customWidth="1"/>
    <col min="5635" max="5635" width="7.5" style="3" customWidth="1"/>
    <col min="5636" max="5636" width="7" style="3" customWidth="1"/>
    <col min="5637" max="5637" width="10" style="3" bestFit="1" customWidth="1"/>
    <col min="5638" max="5638" width="10.6640625" style="3" bestFit="1" customWidth="1"/>
    <col min="5639" max="5639" width="8.83203125" style="3" customWidth="1"/>
    <col min="5640" max="5640" width="10.83203125" style="3" customWidth="1"/>
    <col min="5641" max="5641" width="14.83203125" style="3" customWidth="1"/>
    <col min="5642" max="5642" width="8.6640625" style="3" customWidth="1"/>
    <col min="5643" max="5643" width="10.33203125" style="3" bestFit="1" customWidth="1"/>
    <col min="5644" max="5888" width="9" style="3"/>
    <col min="5889" max="5889" width="6.33203125" style="3" customWidth="1"/>
    <col min="5890" max="5890" width="74.1640625" style="3" customWidth="1"/>
    <col min="5891" max="5891" width="7.5" style="3" customWidth="1"/>
    <col min="5892" max="5892" width="7" style="3" customWidth="1"/>
    <col min="5893" max="5893" width="10" style="3" bestFit="1" customWidth="1"/>
    <col min="5894" max="5894" width="10.6640625" style="3" bestFit="1" customWidth="1"/>
    <col min="5895" max="5895" width="8.83203125" style="3" customWidth="1"/>
    <col min="5896" max="5896" width="10.83203125" style="3" customWidth="1"/>
    <col min="5897" max="5897" width="14.83203125" style="3" customWidth="1"/>
    <col min="5898" max="5898" width="8.6640625" style="3" customWidth="1"/>
    <col min="5899" max="5899" width="10.33203125" style="3" bestFit="1" customWidth="1"/>
    <col min="5900" max="6144" width="9" style="3"/>
    <col min="6145" max="6145" width="6.33203125" style="3" customWidth="1"/>
    <col min="6146" max="6146" width="74.1640625" style="3" customWidth="1"/>
    <col min="6147" max="6147" width="7.5" style="3" customWidth="1"/>
    <col min="6148" max="6148" width="7" style="3" customWidth="1"/>
    <col min="6149" max="6149" width="10" style="3" bestFit="1" customWidth="1"/>
    <col min="6150" max="6150" width="10.6640625" style="3" bestFit="1" customWidth="1"/>
    <col min="6151" max="6151" width="8.83203125" style="3" customWidth="1"/>
    <col min="6152" max="6152" width="10.83203125" style="3" customWidth="1"/>
    <col min="6153" max="6153" width="14.83203125" style="3" customWidth="1"/>
    <col min="6154" max="6154" width="8.6640625" style="3" customWidth="1"/>
    <col min="6155" max="6155" width="10.33203125" style="3" bestFit="1" customWidth="1"/>
    <col min="6156" max="6400" width="9" style="3"/>
    <col min="6401" max="6401" width="6.33203125" style="3" customWidth="1"/>
    <col min="6402" max="6402" width="74.1640625" style="3" customWidth="1"/>
    <col min="6403" max="6403" width="7.5" style="3" customWidth="1"/>
    <col min="6404" max="6404" width="7" style="3" customWidth="1"/>
    <col min="6405" max="6405" width="10" style="3" bestFit="1" customWidth="1"/>
    <col min="6406" max="6406" width="10.6640625" style="3" bestFit="1" customWidth="1"/>
    <col min="6407" max="6407" width="8.83203125" style="3" customWidth="1"/>
    <col min="6408" max="6408" width="10.83203125" style="3" customWidth="1"/>
    <col min="6409" max="6409" width="14.83203125" style="3" customWidth="1"/>
    <col min="6410" max="6410" width="8.6640625" style="3" customWidth="1"/>
    <col min="6411" max="6411" width="10.33203125" style="3" bestFit="1" customWidth="1"/>
    <col min="6412" max="6656" width="9" style="3"/>
    <col min="6657" max="6657" width="6.33203125" style="3" customWidth="1"/>
    <col min="6658" max="6658" width="74.1640625" style="3" customWidth="1"/>
    <col min="6659" max="6659" width="7.5" style="3" customWidth="1"/>
    <col min="6660" max="6660" width="7" style="3" customWidth="1"/>
    <col min="6661" max="6661" width="10" style="3" bestFit="1" customWidth="1"/>
    <col min="6662" max="6662" width="10.6640625" style="3" bestFit="1" customWidth="1"/>
    <col min="6663" max="6663" width="8.83203125" style="3" customWidth="1"/>
    <col min="6664" max="6664" width="10.83203125" style="3" customWidth="1"/>
    <col min="6665" max="6665" width="14.83203125" style="3" customWidth="1"/>
    <col min="6666" max="6666" width="8.6640625" style="3" customWidth="1"/>
    <col min="6667" max="6667" width="10.33203125" style="3" bestFit="1" customWidth="1"/>
    <col min="6668" max="6912" width="9" style="3"/>
    <col min="6913" max="6913" width="6.33203125" style="3" customWidth="1"/>
    <col min="6914" max="6914" width="74.1640625" style="3" customWidth="1"/>
    <col min="6915" max="6915" width="7.5" style="3" customWidth="1"/>
    <col min="6916" max="6916" width="7" style="3" customWidth="1"/>
    <col min="6917" max="6917" width="10" style="3" bestFit="1" customWidth="1"/>
    <col min="6918" max="6918" width="10.6640625" style="3" bestFit="1" customWidth="1"/>
    <col min="6919" max="6919" width="8.83203125" style="3" customWidth="1"/>
    <col min="6920" max="6920" width="10.83203125" style="3" customWidth="1"/>
    <col min="6921" max="6921" width="14.83203125" style="3" customWidth="1"/>
    <col min="6922" max="6922" width="8.6640625" style="3" customWidth="1"/>
    <col min="6923" max="6923" width="10.33203125" style="3" bestFit="1" customWidth="1"/>
    <col min="6924" max="7168" width="9" style="3"/>
    <col min="7169" max="7169" width="6.33203125" style="3" customWidth="1"/>
    <col min="7170" max="7170" width="74.1640625" style="3" customWidth="1"/>
    <col min="7171" max="7171" width="7.5" style="3" customWidth="1"/>
    <col min="7172" max="7172" width="7" style="3" customWidth="1"/>
    <col min="7173" max="7173" width="10" style="3" bestFit="1" customWidth="1"/>
    <col min="7174" max="7174" width="10.6640625" style="3" bestFit="1" customWidth="1"/>
    <col min="7175" max="7175" width="8.83203125" style="3" customWidth="1"/>
    <col min="7176" max="7176" width="10.83203125" style="3" customWidth="1"/>
    <col min="7177" max="7177" width="14.83203125" style="3" customWidth="1"/>
    <col min="7178" max="7178" width="8.6640625" style="3" customWidth="1"/>
    <col min="7179" max="7179" width="10.33203125" style="3" bestFit="1" customWidth="1"/>
    <col min="7180" max="7424" width="9" style="3"/>
    <col min="7425" max="7425" width="6.33203125" style="3" customWidth="1"/>
    <col min="7426" max="7426" width="74.1640625" style="3" customWidth="1"/>
    <col min="7427" max="7427" width="7.5" style="3" customWidth="1"/>
    <col min="7428" max="7428" width="7" style="3" customWidth="1"/>
    <col min="7429" max="7429" width="10" style="3" bestFit="1" customWidth="1"/>
    <col min="7430" max="7430" width="10.6640625" style="3" bestFit="1" customWidth="1"/>
    <col min="7431" max="7431" width="8.83203125" style="3" customWidth="1"/>
    <col min="7432" max="7432" width="10.83203125" style="3" customWidth="1"/>
    <col min="7433" max="7433" width="14.83203125" style="3" customWidth="1"/>
    <col min="7434" max="7434" width="8.6640625" style="3" customWidth="1"/>
    <col min="7435" max="7435" width="10.33203125" style="3" bestFit="1" customWidth="1"/>
    <col min="7436" max="7680" width="9" style="3"/>
    <col min="7681" max="7681" width="6.33203125" style="3" customWidth="1"/>
    <col min="7682" max="7682" width="74.1640625" style="3" customWidth="1"/>
    <col min="7683" max="7683" width="7.5" style="3" customWidth="1"/>
    <col min="7684" max="7684" width="7" style="3" customWidth="1"/>
    <col min="7685" max="7685" width="10" style="3" bestFit="1" customWidth="1"/>
    <col min="7686" max="7686" width="10.6640625" style="3" bestFit="1" customWidth="1"/>
    <col min="7687" max="7687" width="8.83203125" style="3" customWidth="1"/>
    <col min="7688" max="7688" width="10.83203125" style="3" customWidth="1"/>
    <col min="7689" max="7689" width="14.83203125" style="3" customWidth="1"/>
    <col min="7690" max="7690" width="8.6640625" style="3" customWidth="1"/>
    <col min="7691" max="7691" width="10.33203125" style="3" bestFit="1" customWidth="1"/>
    <col min="7692" max="7936" width="9" style="3"/>
    <col min="7937" max="7937" width="6.33203125" style="3" customWidth="1"/>
    <col min="7938" max="7938" width="74.1640625" style="3" customWidth="1"/>
    <col min="7939" max="7939" width="7.5" style="3" customWidth="1"/>
    <col min="7940" max="7940" width="7" style="3" customWidth="1"/>
    <col min="7941" max="7941" width="10" style="3" bestFit="1" customWidth="1"/>
    <col min="7942" max="7942" width="10.6640625" style="3" bestFit="1" customWidth="1"/>
    <col min="7943" max="7943" width="8.83203125" style="3" customWidth="1"/>
    <col min="7944" max="7944" width="10.83203125" style="3" customWidth="1"/>
    <col min="7945" max="7945" width="14.83203125" style="3" customWidth="1"/>
    <col min="7946" max="7946" width="8.6640625" style="3" customWidth="1"/>
    <col min="7947" max="7947" width="10.33203125" style="3" bestFit="1" customWidth="1"/>
    <col min="7948" max="8192" width="9" style="3"/>
    <col min="8193" max="8193" width="6.33203125" style="3" customWidth="1"/>
    <col min="8194" max="8194" width="74.1640625" style="3" customWidth="1"/>
    <col min="8195" max="8195" width="7.5" style="3" customWidth="1"/>
    <col min="8196" max="8196" width="7" style="3" customWidth="1"/>
    <col min="8197" max="8197" width="10" style="3" bestFit="1" customWidth="1"/>
    <col min="8198" max="8198" width="10.6640625" style="3" bestFit="1" customWidth="1"/>
    <col min="8199" max="8199" width="8.83203125" style="3" customWidth="1"/>
    <col min="8200" max="8200" width="10.83203125" style="3" customWidth="1"/>
    <col min="8201" max="8201" width="14.83203125" style="3" customWidth="1"/>
    <col min="8202" max="8202" width="8.6640625" style="3" customWidth="1"/>
    <col min="8203" max="8203" width="10.33203125" style="3" bestFit="1" customWidth="1"/>
    <col min="8204" max="8448" width="9" style="3"/>
    <col min="8449" max="8449" width="6.33203125" style="3" customWidth="1"/>
    <col min="8450" max="8450" width="74.1640625" style="3" customWidth="1"/>
    <col min="8451" max="8451" width="7.5" style="3" customWidth="1"/>
    <col min="8452" max="8452" width="7" style="3" customWidth="1"/>
    <col min="8453" max="8453" width="10" style="3" bestFit="1" customWidth="1"/>
    <col min="8454" max="8454" width="10.6640625" style="3" bestFit="1" customWidth="1"/>
    <col min="8455" max="8455" width="8.83203125" style="3" customWidth="1"/>
    <col min="8456" max="8456" width="10.83203125" style="3" customWidth="1"/>
    <col min="8457" max="8457" width="14.83203125" style="3" customWidth="1"/>
    <col min="8458" max="8458" width="8.6640625" style="3" customWidth="1"/>
    <col min="8459" max="8459" width="10.33203125" style="3" bestFit="1" customWidth="1"/>
    <col min="8460" max="8704" width="9" style="3"/>
    <col min="8705" max="8705" width="6.33203125" style="3" customWidth="1"/>
    <col min="8706" max="8706" width="74.1640625" style="3" customWidth="1"/>
    <col min="8707" max="8707" width="7.5" style="3" customWidth="1"/>
    <col min="8708" max="8708" width="7" style="3" customWidth="1"/>
    <col min="8709" max="8709" width="10" style="3" bestFit="1" customWidth="1"/>
    <col min="8710" max="8710" width="10.6640625" style="3" bestFit="1" customWidth="1"/>
    <col min="8711" max="8711" width="8.83203125" style="3" customWidth="1"/>
    <col min="8712" max="8712" width="10.83203125" style="3" customWidth="1"/>
    <col min="8713" max="8713" width="14.83203125" style="3" customWidth="1"/>
    <col min="8714" max="8714" width="8.6640625" style="3" customWidth="1"/>
    <col min="8715" max="8715" width="10.33203125" style="3" bestFit="1" customWidth="1"/>
    <col min="8716" max="8960" width="9" style="3"/>
    <col min="8961" max="8961" width="6.33203125" style="3" customWidth="1"/>
    <col min="8962" max="8962" width="74.1640625" style="3" customWidth="1"/>
    <col min="8963" max="8963" width="7.5" style="3" customWidth="1"/>
    <col min="8964" max="8964" width="7" style="3" customWidth="1"/>
    <col min="8965" max="8965" width="10" style="3" bestFit="1" customWidth="1"/>
    <col min="8966" max="8966" width="10.6640625" style="3" bestFit="1" customWidth="1"/>
    <col min="8967" max="8967" width="8.83203125" style="3" customWidth="1"/>
    <col min="8968" max="8968" width="10.83203125" style="3" customWidth="1"/>
    <col min="8969" max="8969" width="14.83203125" style="3" customWidth="1"/>
    <col min="8970" max="8970" width="8.6640625" style="3" customWidth="1"/>
    <col min="8971" max="8971" width="10.33203125" style="3" bestFit="1" customWidth="1"/>
    <col min="8972" max="9216" width="9" style="3"/>
    <col min="9217" max="9217" width="6.33203125" style="3" customWidth="1"/>
    <col min="9218" max="9218" width="74.1640625" style="3" customWidth="1"/>
    <col min="9219" max="9219" width="7.5" style="3" customWidth="1"/>
    <col min="9220" max="9220" width="7" style="3" customWidth="1"/>
    <col min="9221" max="9221" width="10" style="3" bestFit="1" customWidth="1"/>
    <col min="9222" max="9222" width="10.6640625" style="3" bestFit="1" customWidth="1"/>
    <col min="9223" max="9223" width="8.83203125" style="3" customWidth="1"/>
    <col min="9224" max="9224" width="10.83203125" style="3" customWidth="1"/>
    <col min="9225" max="9225" width="14.83203125" style="3" customWidth="1"/>
    <col min="9226" max="9226" width="8.6640625" style="3" customWidth="1"/>
    <col min="9227" max="9227" width="10.33203125" style="3" bestFit="1" customWidth="1"/>
    <col min="9228" max="9472" width="9" style="3"/>
    <col min="9473" max="9473" width="6.33203125" style="3" customWidth="1"/>
    <col min="9474" max="9474" width="74.1640625" style="3" customWidth="1"/>
    <col min="9475" max="9475" width="7.5" style="3" customWidth="1"/>
    <col min="9476" max="9476" width="7" style="3" customWidth="1"/>
    <col min="9477" max="9477" width="10" style="3" bestFit="1" customWidth="1"/>
    <col min="9478" max="9478" width="10.6640625" style="3" bestFit="1" customWidth="1"/>
    <col min="9479" max="9479" width="8.83203125" style="3" customWidth="1"/>
    <col min="9480" max="9480" width="10.83203125" style="3" customWidth="1"/>
    <col min="9481" max="9481" width="14.83203125" style="3" customWidth="1"/>
    <col min="9482" max="9482" width="8.6640625" style="3" customWidth="1"/>
    <col min="9483" max="9483" width="10.33203125" style="3" bestFit="1" customWidth="1"/>
    <col min="9484" max="9728" width="9" style="3"/>
    <col min="9729" max="9729" width="6.33203125" style="3" customWidth="1"/>
    <col min="9730" max="9730" width="74.1640625" style="3" customWidth="1"/>
    <col min="9731" max="9731" width="7.5" style="3" customWidth="1"/>
    <col min="9732" max="9732" width="7" style="3" customWidth="1"/>
    <col min="9733" max="9733" width="10" style="3" bestFit="1" customWidth="1"/>
    <col min="9734" max="9734" width="10.6640625" style="3" bestFit="1" customWidth="1"/>
    <col min="9735" max="9735" width="8.83203125" style="3" customWidth="1"/>
    <col min="9736" max="9736" width="10.83203125" style="3" customWidth="1"/>
    <col min="9737" max="9737" width="14.83203125" style="3" customWidth="1"/>
    <col min="9738" max="9738" width="8.6640625" style="3" customWidth="1"/>
    <col min="9739" max="9739" width="10.33203125" style="3" bestFit="1" customWidth="1"/>
    <col min="9740" max="9984" width="9" style="3"/>
    <col min="9985" max="9985" width="6.33203125" style="3" customWidth="1"/>
    <col min="9986" max="9986" width="74.1640625" style="3" customWidth="1"/>
    <col min="9987" max="9987" width="7.5" style="3" customWidth="1"/>
    <col min="9988" max="9988" width="7" style="3" customWidth="1"/>
    <col min="9989" max="9989" width="10" style="3" bestFit="1" customWidth="1"/>
    <col min="9990" max="9990" width="10.6640625" style="3" bestFit="1" customWidth="1"/>
    <col min="9991" max="9991" width="8.83203125" style="3" customWidth="1"/>
    <col min="9992" max="9992" width="10.83203125" style="3" customWidth="1"/>
    <col min="9993" max="9993" width="14.83203125" style="3" customWidth="1"/>
    <col min="9994" max="9994" width="8.6640625" style="3" customWidth="1"/>
    <col min="9995" max="9995" width="10.33203125" style="3" bestFit="1" customWidth="1"/>
    <col min="9996" max="10240" width="9" style="3"/>
    <col min="10241" max="10241" width="6.33203125" style="3" customWidth="1"/>
    <col min="10242" max="10242" width="74.1640625" style="3" customWidth="1"/>
    <col min="10243" max="10243" width="7.5" style="3" customWidth="1"/>
    <col min="10244" max="10244" width="7" style="3" customWidth="1"/>
    <col min="10245" max="10245" width="10" style="3" bestFit="1" customWidth="1"/>
    <col min="10246" max="10246" width="10.6640625" style="3" bestFit="1" customWidth="1"/>
    <col min="10247" max="10247" width="8.83203125" style="3" customWidth="1"/>
    <col min="10248" max="10248" width="10.83203125" style="3" customWidth="1"/>
    <col min="10249" max="10249" width="14.83203125" style="3" customWidth="1"/>
    <col min="10250" max="10250" width="8.6640625" style="3" customWidth="1"/>
    <col min="10251" max="10251" width="10.33203125" style="3" bestFit="1" customWidth="1"/>
    <col min="10252" max="10496" width="9" style="3"/>
    <col min="10497" max="10497" width="6.33203125" style="3" customWidth="1"/>
    <col min="10498" max="10498" width="74.1640625" style="3" customWidth="1"/>
    <col min="10499" max="10499" width="7.5" style="3" customWidth="1"/>
    <col min="10500" max="10500" width="7" style="3" customWidth="1"/>
    <col min="10501" max="10501" width="10" style="3" bestFit="1" customWidth="1"/>
    <col min="10502" max="10502" width="10.6640625" style="3" bestFit="1" customWidth="1"/>
    <col min="10503" max="10503" width="8.83203125" style="3" customWidth="1"/>
    <col min="10504" max="10504" width="10.83203125" style="3" customWidth="1"/>
    <col min="10505" max="10505" width="14.83203125" style="3" customWidth="1"/>
    <col min="10506" max="10506" width="8.6640625" style="3" customWidth="1"/>
    <col min="10507" max="10507" width="10.33203125" style="3" bestFit="1" customWidth="1"/>
    <col min="10508" max="10752" width="9" style="3"/>
    <col min="10753" max="10753" width="6.33203125" style="3" customWidth="1"/>
    <col min="10754" max="10754" width="74.1640625" style="3" customWidth="1"/>
    <col min="10755" max="10755" width="7.5" style="3" customWidth="1"/>
    <col min="10756" max="10756" width="7" style="3" customWidth="1"/>
    <col min="10757" max="10757" width="10" style="3" bestFit="1" customWidth="1"/>
    <col min="10758" max="10758" width="10.6640625" style="3" bestFit="1" customWidth="1"/>
    <col min="10759" max="10759" width="8.83203125" style="3" customWidth="1"/>
    <col min="10760" max="10760" width="10.83203125" style="3" customWidth="1"/>
    <col min="10761" max="10761" width="14.83203125" style="3" customWidth="1"/>
    <col min="10762" max="10762" width="8.6640625" style="3" customWidth="1"/>
    <col min="10763" max="10763" width="10.33203125" style="3" bestFit="1" customWidth="1"/>
    <col min="10764" max="11008" width="9" style="3"/>
    <col min="11009" max="11009" width="6.33203125" style="3" customWidth="1"/>
    <col min="11010" max="11010" width="74.1640625" style="3" customWidth="1"/>
    <col min="11011" max="11011" width="7.5" style="3" customWidth="1"/>
    <col min="11012" max="11012" width="7" style="3" customWidth="1"/>
    <col min="11013" max="11013" width="10" style="3" bestFit="1" customWidth="1"/>
    <col min="11014" max="11014" width="10.6640625" style="3" bestFit="1" customWidth="1"/>
    <col min="11015" max="11015" width="8.83203125" style="3" customWidth="1"/>
    <col min="11016" max="11016" width="10.83203125" style="3" customWidth="1"/>
    <col min="11017" max="11017" width="14.83203125" style="3" customWidth="1"/>
    <col min="11018" max="11018" width="8.6640625" style="3" customWidth="1"/>
    <col min="11019" max="11019" width="10.33203125" style="3" bestFit="1" customWidth="1"/>
    <col min="11020" max="11264" width="9" style="3"/>
    <col min="11265" max="11265" width="6.33203125" style="3" customWidth="1"/>
    <col min="11266" max="11266" width="74.1640625" style="3" customWidth="1"/>
    <col min="11267" max="11267" width="7.5" style="3" customWidth="1"/>
    <col min="11268" max="11268" width="7" style="3" customWidth="1"/>
    <col min="11269" max="11269" width="10" style="3" bestFit="1" customWidth="1"/>
    <col min="11270" max="11270" width="10.6640625" style="3" bestFit="1" customWidth="1"/>
    <col min="11271" max="11271" width="8.83203125" style="3" customWidth="1"/>
    <col min="11272" max="11272" width="10.83203125" style="3" customWidth="1"/>
    <col min="11273" max="11273" width="14.83203125" style="3" customWidth="1"/>
    <col min="11274" max="11274" width="8.6640625" style="3" customWidth="1"/>
    <col min="11275" max="11275" width="10.33203125" style="3" bestFit="1" customWidth="1"/>
    <col min="11276" max="11520" width="9" style="3"/>
    <col min="11521" max="11521" width="6.33203125" style="3" customWidth="1"/>
    <col min="11522" max="11522" width="74.1640625" style="3" customWidth="1"/>
    <col min="11523" max="11523" width="7.5" style="3" customWidth="1"/>
    <col min="11524" max="11524" width="7" style="3" customWidth="1"/>
    <col min="11525" max="11525" width="10" style="3" bestFit="1" customWidth="1"/>
    <col min="11526" max="11526" width="10.6640625" style="3" bestFit="1" customWidth="1"/>
    <col min="11527" max="11527" width="8.83203125" style="3" customWidth="1"/>
    <col min="11528" max="11528" width="10.83203125" style="3" customWidth="1"/>
    <col min="11529" max="11529" width="14.83203125" style="3" customWidth="1"/>
    <col min="11530" max="11530" width="8.6640625" style="3" customWidth="1"/>
    <col min="11531" max="11531" width="10.33203125" style="3" bestFit="1" customWidth="1"/>
    <col min="11532" max="11776" width="9" style="3"/>
    <col min="11777" max="11777" width="6.33203125" style="3" customWidth="1"/>
    <col min="11778" max="11778" width="74.1640625" style="3" customWidth="1"/>
    <col min="11779" max="11779" width="7.5" style="3" customWidth="1"/>
    <col min="11780" max="11780" width="7" style="3" customWidth="1"/>
    <col min="11781" max="11781" width="10" style="3" bestFit="1" customWidth="1"/>
    <col min="11782" max="11782" width="10.6640625" style="3" bestFit="1" customWidth="1"/>
    <col min="11783" max="11783" width="8.83203125" style="3" customWidth="1"/>
    <col min="11784" max="11784" width="10.83203125" style="3" customWidth="1"/>
    <col min="11785" max="11785" width="14.83203125" style="3" customWidth="1"/>
    <col min="11786" max="11786" width="8.6640625" style="3" customWidth="1"/>
    <col min="11787" max="11787" width="10.33203125" style="3" bestFit="1" customWidth="1"/>
    <col min="11788" max="12032" width="9" style="3"/>
    <col min="12033" max="12033" width="6.33203125" style="3" customWidth="1"/>
    <col min="12034" max="12034" width="74.1640625" style="3" customWidth="1"/>
    <col min="12035" max="12035" width="7.5" style="3" customWidth="1"/>
    <col min="12036" max="12036" width="7" style="3" customWidth="1"/>
    <col min="12037" max="12037" width="10" style="3" bestFit="1" customWidth="1"/>
    <col min="12038" max="12038" width="10.6640625" style="3" bestFit="1" customWidth="1"/>
    <col min="12039" max="12039" width="8.83203125" style="3" customWidth="1"/>
    <col min="12040" max="12040" width="10.83203125" style="3" customWidth="1"/>
    <col min="12041" max="12041" width="14.83203125" style="3" customWidth="1"/>
    <col min="12042" max="12042" width="8.6640625" style="3" customWidth="1"/>
    <col min="12043" max="12043" width="10.33203125" style="3" bestFit="1" customWidth="1"/>
    <col min="12044" max="12288" width="9" style="3"/>
    <col min="12289" max="12289" width="6.33203125" style="3" customWidth="1"/>
    <col min="12290" max="12290" width="74.1640625" style="3" customWidth="1"/>
    <col min="12291" max="12291" width="7.5" style="3" customWidth="1"/>
    <col min="12292" max="12292" width="7" style="3" customWidth="1"/>
    <col min="12293" max="12293" width="10" style="3" bestFit="1" customWidth="1"/>
    <col min="12294" max="12294" width="10.6640625" style="3" bestFit="1" customWidth="1"/>
    <col min="12295" max="12295" width="8.83203125" style="3" customWidth="1"/>
    <col min="12296" max="12296" width="10.83203125" style="3" customWidth="1"/>
    <col min="12297" max="12297" width="14.83203125" style="3" customWidth="1"/>
    <col min="12298" max="12298" width="8.6640625" style="3" customWidth="1"/>
    <col min="12299" max="12299" width="10.33203125" style="3" bestFit="1" customWidth="1"/>
    <col min="12300" max="12544" width="9" style="3"/>
    <col min="12545" max="12545" width="6.33203125" style="3" customWidth="1"/>
    <col min="12546" max="12546" width="74.1640625" style="3" customWidth="1"/>
    <col min="12547" max="12547" width="7.5" style="3" customWidth="1"/>
    <col min="12548" max="12548" width="7" style="3" customWidth="1"/>
    <col min="12549" max="12549" width="10" style="3" bestFit="1" customWidth="1"/>
    <col min="12550" max="12550" width="10.6640625" style="3" bestFit="1" customWidth="1"/>
    <col min="12551" max="12551" width="8.83203125" style="3" customWidth="1"/>
    <col min="12552" max="12552" width="10.83203125" style="3" customWidth="1"/>
    <col min="12553" max="12553" width="14.83203125" style="3" customWidth="1"/>
    <col min="12554" max="12554" width="8.6640625" style="3" customWidth="1"/>
    <col min="12555" max="12555" width="10.33203125" style="3" bestFit="1" customWidth="1"/>
    <col min="12556" max="12800" width="9" style="3"/>
    <col min="12801" max="12801" width="6.33203125" style="3" customWidth="1"/>
    <col min="12802" max="12802" width="74.1640625" style="3" customWidth="1"/>
    <col min="12803" max="12803" width="7.5" style="3" customWidth="1"/>
    <col min="12804" max="12804" width="7" style="3" customWidth="1"/>
    <col min="12805" max="12805" width="10" style="3" bestFit="1" customWidth="1"/>
    <col min="12806" max="12806" width="10.6640625" style="3" bestFit="1" customWidth="1"/>
    <col min="12807" max="12807" width="8.83203125" style="3" customWidth="1"/>
    <col min="12808" max="12808" width="10.83203125" style="3" customWidth="1"/>
    <col min="12809" max="12809" width="14.83203125" style="3" customWidth="1"/>
    <col min="12810" max="12810" width="8.6640625" style="3" customWidth="1"/>
    <col min="12811" max="12811" width="10.33203125" style="3" bestFit="1" customWidth="1"/>
    <col min="12812" max="13056" width="9" style="3"/>
    <col min="13057" max="13057" width="6.33203125" style="3" customWidth="1"/>
    <col min="13058" max="13058" width="74.1640625" style="3" customWidth="1"/>
    <col min="13059" max="13059" width="7.5" style="3" customWidth="1"/>
    <col min="13060" max="13060" width="7" style="3" customWidth="1"/>
    <col min="13061" max="13061" width="10" style="3" bestFit="1" customWidth="1"/>
    <col min="13062" max="13062" width="10.6640625" style="3" bestFit="1" customWidth="1"/>
    <col min="13063" max="13063" width="8.83203125" style="3" customWidth="1"/>
    <col min="13064" max="13064" width="10.83203125" style="3" customWidth="1"/>
    <col min="13065" max="13065" width="14.83203125" style="3" customWidth="1"/>
    <col min="13066" max="13066" width="8.6640625" style="3" customWidth="1"/>
    <col min="13067" max="13067" width="10.33203125" style="3" bestFit="1" customWidth="1"/>
    <col min="13068" max="13312" width="9" style="3"/>
    <col min="13313" max="13313" width="6.33203125" style="3" customWidth="1"/>
    <col min="13314" max="13314" width="74.1640625" style="3" customWidth="1"/>
    <col min="13315" max="13315" width="7.5" style="3" customWidth="1"/>
    <col min="13316" max="13316" width="7" style="3" customWidth="1"/>
    <col min="13317" max="13317" width="10" style="3" bestFit="1" customWidth="1"/>
    <col min="13318" max="13318" width="10.6640625" style="3" bestFit="1" customWidth="1"/>
    <col min="13319" max="13319" width="8.83203125" style="3" customWidth="1"/>
    <col min="13320" max="13320" width="10.83203125" style="3" customWidth="1"/>
    <col min="13321" max="13321" width="14.83203125" style="3" customWidth="1"/>
    <col min="13322" max="13322" width="8.6640625" style="3" customWidth="1"/>
    <col min="13323" max="13323" width="10.33203125" style="3" bestFit="1" customWidth="1"/>
    <col min="13324" max="13568" width="9" style="3"/>
    <col min="13569" max="13569" width="6.33203125" style="3" customWidth="1"/>
    <col min="13570" max="13570" width="74.1640625" style="3" customWidth="1"/>
    <col min="13571" max="13571" width="7.5" style="3" customWidth="1"/>
    <col min="13572" max="13572" width="7" style="3" customWidth="1"/>
    <col min="13573" max="13573" width="10" style="3" bestFit="1" customWidth="1"/>
    <col min="13574" max="13574" width="10.6640625" style="3" bestFit="1" customWidth="1"/>
    <col min="13575" max="13575" width="8.83203125" style="3" customWidth="1"/>
    <col min="13576" max="13576" width="10.83203125" style="3" customWidth="1"/>
    <col min="13577" max="13577" width="14.83203125" style="3" customWidth="1"/>
    <col min="13578" max="13578" width="8.6640625" style="3" customWidth="1"/>
    <col min="13579" max="13579" width="10.33203125" style="3" bestFit="1" customWidth="1"/>
    <col min="13580" max="13824" width="9" style="3"/>
    <col min="13825" max="13825" width="6.33203125" style="3" customWidth="1"/>
    <col min="13826" max="13826" width="74.1640625" style="3" customWidth="1"/>
    <col min="13827" max="13827" width="7.5" style="3" customWidth="1"/>
    <col min="13828" max="13828" width="7" style="3" customWidth="1"/>
    <col min="13829" max="13829" width="10" style="3" bestFit="1" customWidth="1"/>
    <col min="13830" max="13830" width="10.6640625" style="3" bestFit="1" customWidth="1"/>
    <col min="13831" max="13831" width="8.83203125" style="3" customWidth="1"/>
    <col min="13832" max="13832" width="10.83203125" style="3" customWidth="1"/>
    <col min="13833" max="13833" width="14.83203125" style="3" customWidth="1"/>
    <col min="13834" max="13834" width="8.6640625" style="3" customWidth="1"/>
    <col min="13835" max="13835" width="10.33203125" style="3" bestFit="1" customWidth="1"/>
    <col min="13836" max="14080" width="9" style="3"/>
    <col min="14081" max="14081" width="6.33203125" style="3" customWidth="1"/>
    <col min="14082" max="14082" width="74.1640625" style="3" customWidth="1"/>
    <col min="14083" max="14083" width="7.5" style="3" customWidth="1"/>
    <col min="14084" max="14084" width="7" style="3" customWidth="1"/>
    <col min="14085" max="14085" width="10" style="3" bestFit="1" customWidth="1"/>
    <col min="14086" max="14086" width="10.6640625" style="3" bestFit="1" customWidth="1"/>
    <col min="14087" max="14087" width="8.83203125" style="3" customWidth="1"/>
    <col min="14088" max="14088" width="10.83203125" style="3" customWidth="1"/>
    <col min="14089" max="14089" width="14.83203125" style="3" customWidth="1"/>
    <col min="14090" max="14090" width="8.6640625" style="3" customWidth="1"/>
    <col min="14091" max="14091" width="10.33203125" style="3" bestFit="1" customWidth="1"/>
    <col min="14092" max="14336" width="9" style="3"/>
    <col min="14337" max="14337" width="6.33203125" style="3" customWidth="1"/>
    <col min="14338" max="14338" width="74.1640625" style="3" customWidth="1"/>
    <col min="14339" max="14339" width="7.5" style="3" customWidth="1"/>
    <col min="14340" max="14340" width="7" style="3" customWidth="1"/>
    <col min="14341" max="14341" width="10" style="3" bestFit="1" customWidth="1"/>
    <col min="14342" max="14342" width="10.6640625" style="3" bestFit="1" customWidth="1"/>
    <col min="14343" max="14343" width="8.83203125" style="3" customWidth="1"/>
    <col min="14344" max="14344" width="10.83203125" style="3" customWidth="1"/>
    <col min="14345" max="14345" width="14.83203125" style="3" customWidth="1"/>
    <col min="14346" max="14346" width="8.6640625" style="3" customWidth="1"/>
    <col min="14347" max="14347" width="10.33203125" style="3" bestFit="1" customWidth="1"/>
    <col min="14348" max="14592" width="9" style="3"/>
    <col min="14593" max="14593" width="6.33203125" style="3" customWidth="1"/>
    <col min="14594" max="14594" width="74.1640625" style="3" customWidth="1"/>
    <col min="14595" max="14595" width="7.5" style="3" customWidth="1"/>
    <col min="14596" max="14596" width="7" style="3" customWidth="1"/>
    <col min="14597" max="14597" width="10" style="3" bestFit="1" customWidth="1"/>
    <col min="14598" max="14598" width="10.6640625" style="3" bestFit="1" customWidth="1"/>
    <col min="14599" max="14599" width="8.83203125" style="3" customWidth="1"/>
    <col min="14600" max="14600" width="10.83203125" style="3" customWidth="1"/>
    <col min="14601" max="14601" width="14.83203125" style="3" customWidth="1"/>
    <col min="14602" max="14602" width="8.6640625" style="3" customWidth="1"/>
    <col min="14603" max="14603" width="10.33203125" style="3" bestFit="1" customWidth="1"/>
    <col min="14604" max="14848" width="9" style="3"/>
    <col min="14849" max="14849" width="6.33203125" style="3" customWidth="1"/>
    <col min="14850" max="14850" width="74.1640625" style="3" customWidth="1"/>
    <col min="14851" max="14851" width="7.5" style="3" customWidth="1"/>
    <col min="14852" max="14852" width="7" style="3" customWidth="1"/>
    <col min="14853" max="14853" width="10" style="3" bestFit="1" customWidth="1"/>
    <col min="14854" max="14854" width="10.6640625" style="3" bestFit="1" customWidth="1"/>
    <col min="14855" max="14855" width="8.83203125" style="3" customWidth="1"/>
    <col min="14856" max="14856" width="10.83203125" style="3" customWidth="1"/>
    <col min="14857" max="14857" width="14.83203125" style="3" customWidth="1"/>
    <col min="14858" max="14858" width="8.6640625" style="3" customWidth="1"/>
    <col min="14859" max="14859" width="10.33203125" style="3" bestFit="1" customWidth="1"/>
    <col min="14860" max="15104" width="9" style="3"/>
    <col min="15105" max="15105" width="6.33203125" style="3" customWidth="1"/>
    <col min="15106" max="15106" width="74.1640625" style="3" customWidth="1"/>
    <col min="15107" max="15107" width="7.5" style="3" customWidth="1"/>
    <col min="15108" max="15108" width="7" style="3" customWidth="1"/>
    <col min="15109" max="15109" width="10" style="3" bestFit="1" customWidth="1"/>
    <col min="15110" max="15110" width="10.6640625" style="3" bestFit="1" customWidth="1"/>
    <col min="15111" max="15111" width="8.83203125" style="3" customWidth="1"/>
    <col min="15112" max="15112" width="10.83203125" style="3" customWidth="1"/>
    <col min="15113" max="15113" width="14.83203125" style="3" customWidth="1"/>
    <col min="15114" max="15114" width="8.6640625" style="3" customWidth="1"/>
    <col min="15115" max="15115" width="10.33203125" style="3" bestFit="1" customWidth="1"/>
    <col min="15116" max="15360" width="9" style="3"/>
    <col min="15361" max="15361" width="6.33203125" style="3" customWidth="1"/>
    <col min="15362" max="15362" width="74.1640625" style="3" customWidth="1"/>
    <col min="15363" max="15363" width="7.5" style="3" customWidth="1"/>
    <col min="15364" max="15364" width="7" style="3" customWidth="1"/>
    <col min="15365" max="15365" width="10" style="3" bestFit="1" customWidth="1"/>
    <col min="15366" max="15366" width="10.6640625" style="3" bestFit="1" customWidth="1"/>
    <col min="15367" max="15367" width="8.83203125" style="3" customWidth="1"/>
    <col min="15368" max="15368" width="10.83203125" style="3" customWidth="1"/>
    <col min="15369" max="15369" width="14.83203125" style="3" customWidth="1"/>
    <col min="15370" max="15370" width="8.6640625" style="3" customWidth="1"/>
    <col min="15371" max="15371" width="10.33203125" style="3" bestFit="1" customWidth="1"/>
    <col min="15372" max="15616" width="9" style="3"/>
    <col min="15617" max="15617" width="6.33203125" style="3" customWidth="1"/>
    <col min="15618" max="15618" width="74.1640625" style="3" customWidth="1"/>
    <col min="15619" max="15619" width="7.5" style="3" customWidth="1"/>
    <col min="15620" max="15620" width="7" style="3" customWidth="1"/>
    <col min="15621" max="15621" width="10" style="3" bestFit="1" customWidth="1"/>
    <col min="15622" max="15622" width="10.6640625" style="3" bestFit="1" customWidth="1"/>
    <col min="15623" max="15623" width="8.83203125" style="3" customWidth="1"/>
    <col min="15624" max="15624" width="10.83203125" style="3" customWidth="1"/>
    <col min="15625" max="15625" width="14.83203125" style="3" customWidth="1"/>
    <col min="15626" max="15626" width="8.6640625" style="3" customWidth="1"/>
    <col min="15627" max="15627" width="10.33203125" style="3" bestFit="1" customWidth="1"/>
    <col min="15628" max="15872" width="9" style="3"/>
    <col min="15873" max="15873" width="6.33203125" style="3" customWidth="1"/>
    <col min="15874" max="15874" width="74.1640625" style="3" customWidth="1"/>
    <col min="15875" max="15875" width="7.5" style="3" customWidth="1"/>
    <col min="15876" max="15876" width="7" style="3" customWidth="1"/>
    <col min="15877" max="15877" width="10" style="3" bestFit="1" customWidth="1"/>
    <col min="15878" max="15878" width="10.6640625" style="3" bestFit="1" customWidth="1"/>
    <col min="15879" max="15879" width="8.83203125" style="3" customWidth="1"/>
    <col min="15880" max="15880" width="10.83203125" style="3" customWidth="1"/>
    <col min="15881" max="15881" width="14.83203125" style="3" customWidth="1"/>
    <col min="15882" max="15882" width="8.6640625" style="3" customWidth="1"/>
    <col min="15883" max="15883" width="10.33203125" style="3" bestFit="1" customWidth="1"/>
    <col min="15884" max="16128" width="9" style="3"/>
    <col min="16129" max="16129" width="6.33203125" style="3" customWidth="1"/>
    <col min="16130" max="16130" width="74.1640625" style="3" customWidth="1"/>
    <col min="16131" max="16131" width="7.5" style="3" customWidth="1"/>
    <col min="16132" max="16132" width="7" style="3" customWidth="1"/>
    <col min="16133" max="16133" width="10" style="3" bestFit="1" customWidth="1"/>
    <col min="16134" max="16134" width="10.6640625" style="3" bestFit="1" customWidth="1"/>
    <col min="16135" max="16135" width="8.83203125" style="3" customWidth="1"/>
    <col min="16136" max="16136" width="10.83203125" style="3" customWidth="1"/>
    <col min="16137" max="16137" width="14.83203125" style="3" customWidth="1"/>
    <col min="16138" max="16138" width="8.6640625" style="3" customWidth="1"/>
    <col min="16139" max="16139" width="10.33203125" style="3" bestFit="1" customWidth="1"/>
    <col min="16140" max="16384" width="9" style="3"/>
  </cols>
  <sheetData>
    <row r="1" spans="1:10" s="39" customFormat="1" x14ac:dyDescent="0.5">
      <c r="A1" s="106"/>
      <c r="E1" s="97"/>
      <c r="I1" s="39" t="s">
        <v>62</v>
      </c>
      <c r="J1" s="322">
        <v>1</v>
      </c>
    </row>
    <row r="2" spans="1:10" s="39" customFormat="1" x14ac:dyDescent="0.5">
      <c r="A2" s="398" t="s">
        <v>63</v>
      </c>
      <c r="B2" s="398"/>
      <c r="C2" s="398"/>
      <c r="D2" s="398"/>
      <c r="E2" s="398"/>
      <c r="F2" s="398"/>
      <c r="G2" s="398"/>
      <c r="H2" s="398"/>
      <c r="I2" s="398"/>
      <c r="J2" s="398"/>
    </row>
    <row r="3" spans="1:10" s="42" customFormat="1" ht="24" x14ac:dyDescent="0.55000000000000004">
      <c r="A3" s="399" t="s">
        <v>68</v>
      </c>
      <c r="B3" s="399"/>
      <c r="C3" s="399"/>
      <c r="D3" s="399"/>
      <c r="E3" s="399"/>
      <c r="F3" s="399"/>
      <c r="G3" s="399"/>
      <c r="H3" s="41"/>
      <c r="I3" s="41"/>
      <c r="J3" s="323"/>
    </row>
    <row r="4" spans="1:10" s="42" customFormat="1" ht="24" x14ac:dyDescent="0.55000000000000004">
      <c r="A4" s="400" t="s">
        <v>1715</v>
      </c>
      <c r="B4" s="400"/>
      <c r="C4" s="400"/>
      <c r="D4" s="400"/>
      <c r="E4" s="400"/>
      <c r="F4" s="400"/>
      <c r="G4" s="400"/>
      <c r="H4" s="43"/>
      <c r="I4" s="43"/>
      <c r="J4" s="324"/>
    </row>
    <row r="5" spans="1:10" s="42" customFormat="1" ht="24" x14ac:dyDescent="0.55000000000000004">
      <c r="A5" s="400" t="s">
        <v>1714</v>
      </c>
      <c r="B5" s="400"/>
      <c r="C5" s="44"/>
      <c r="D5" s="44" t="s">
        <v>64</v>
      </c>
      <c r="E5" s="98"/>
      <c r="F5" s="44"/>
      <c r="G5" s="44"/>
      <c r="H5" s="43"/>
      <c r="I5" s="43"/>
      <c r="J5" s="324"/>
    </row>
    <row r="6" spans="1:10" s="42" customFormat="1" ht="24" x14ac:dyDescent="0.55000000000000004">
      <c r="A6" s="400" t="s">
        <v>1713</v>
      </c>
      <c r="B6" s="400"/>
      <c r="C6" s="400"/>
      <c r="D6" s="400"/>
      <c r="E6" s="400"/>
      <c r="F6" s="400"/>
      <c r="G6" s="400"/>
      <c r="H6" s="43"/>
      <c r="I6" s="43"/>
      <c r="J6" s="324"/>
    </row>
    <row r="7" spans="1:10" s="42" customFormat="1" ht="24" x14ac:dyDescent="0.55000000000000004">
      <c r="A7" s="312" t="s">
        <v>1712</v>
      </c>
      <c r="B7" s="45"/>
      <c r="C7" s="45"/>
      <c r="D7" s="312" t="s">
        <v>65</v>
      </c>
      <c r="E7" s="99"/>
      <c r="F7" s="46" t="s">
        <v>66</v>
      </c>
      <c r="G7" s="312"/>
      <c r="H7" s="43"/>
      <c r="I7" s="43"/>
      <c r="J7" s="325">
        <f ca="1">TODAY()</f>
        <v>44125</v>
      </c>
    </row>
    <row r="8" spans="1:10" s="39" customFormat="1" ht="22.5" thickBot="1" x14ac:dyDescent="0.55000000000000004">
      <c r="F8" s="167"/>
      <c r="J8" s="185" t="s">
        <v>67</v>
      </c>
    </row>
    <row r="9" spans="1:10" s="36" customFormat="1" ht="18.75" thickTop="1" x14ac:dyDescent="0.4">
      <c r="A9" s="395" t="s">
        <v>59</v>
      </c>
      <c r="B9" s="395" t="s">
        <v>1</v>
      </c>
      <c r="C9" s="395" t="s">
        <v>2</v>
      </c>
      <c r="D9" s="395" t="s">
        <v>3</v>
      </c>
      <c r="E9" s="392" t="s">
        <v>8</v>
      </c>
      <c r="F9" s="392"/>
      <c r="G9" s="392" t="s">
        <v>60</v>
      </c>
      <c r="H9" s="392"/>
      <c r="I9" s="35" t="s">
        <v>21</v>
      </c>
      <c r="J9" s="393" t="s">
        <v>5</v>
      </c>
    </row>
    <row r="10" spans="1:10" s="36" customFormat="1" ht="18.75" thickBot="1" x14ac:dyDescent="0.45">
      <c r="A10" s="396"/>
      <c r="B10" s="396"/>
      <c r="C10" s="396"/>
      <c r="D10" s="396"/>
      <c r="E10" s="37" t="s">
        <v>61</v>
      </c>
      <c r="F10" s="168" t="s">
        <v>4</v>
      </c>
      <c r="G10" s="37" t="s">
        <v>61</v>
      </c>
      <c r="H10" s="37" t="s">
        <v>4</v>
      </c>
      <c r="I10" s="38" t="s">
        <v>0</v>
      </c>
      <c r="J10" s="394"/>
    </row>
    <row r="11" spans="1:10" ht="22.5" thickTop="1" x14ac:dyDescent="0.5">
      <c r="A11" s="96"/>
      <c r="B11" s="8" t="s">
        <v>325</v>
      </c>
      <c r="C11" s="9"/>
      <c r="D11" s="10"/>
      <c r="E11" s="101"/>
      <c r="F11" s="11"/>
      <c r="G11" s="9"/>
      <c r="H11" s="11"/>
      <c r="I11" s="9"/>
      <c r="J11" s="328"/>
    </row>
    <row r="12" spans="1:10" s="225" customFormat="1" ht="43.5" x14ac:dyDescent="0.45">
      <c r="A12" s="219">
        <v>13.1</v>
      </c>
      <c r="B12" s="25" t="s">
        <v>1187</v>
      </c>
      <c r="C12" s="30"/>
      <c r="D12" s="32"/>
      <c r="E12" s="29"/>
      <c r="F12" s="232"/>
      <c r="G12" s="30"/>
      <c r="H12" s="31"/>
      <c r="I12" s="30"/>
      <c r="J12" s="114"/>
    </row>
    <row r="13" spans="1:10" x14ac:dyDescent="0.5">
      <c r="A13" s="10" t="s">
        <v>1190</v>
      </c>
      <c r="B13" s="9" t="s">
        <v>1188</v>
      </c>
      <c r="C13" s="9"/>
      <c r="D13" s="10" t="s">
        <v>9</v>
      </c>
      <c r="E13" s="48">
        <v>85</v>
      </c>
      <c r="F13" s="23">
        <f>E13*C13</f>
        <v>0</v>
      </c>
      <c r="G13" s="9">
        <v>61</v>
      </c>
      <c r="H13" s="23">
        <f>G13*C13</f>
        <v>0</v>
      </c>
      <c r="I13" s="23">
        <f>H13+F13</f>
        <v>0</v>
      </c>
      <c r="J13" s="328"/>
    </row>
    <row r="14" spans="1:10" x14ac:dyDescent="0.5">
      <c r="A14" s="10" t="s">
        <v>1191</v>
      </c>
      <c r="B14" s="9" t="s">
        <v>1189</v>
      </c>
      <c r="C14" s="9"/>
      <c r="D14" s="10" t="s">
        <v>9</v>
      </c>
      <c r="E14" s="48">
        <v>165</v>
      </c>
      <c r="F14" s="23">
        <f>E14*C14</f>
        <v>0</v>
      </c>
      <c r="G14" s="9">
        <v>61</v>
      </c>
      <c r="H14" s="23">
        <f>G14*C14</f>
        <v>0</v>
      </c>
      <c r="I14" s="23">
        <f>H14+F14</f>
        <v>0</v>
      </c>
      <c r="J14" s="328"/>
    </row>
    <row r="15" spans="1:10" s="225" customFormat="1" ht="43.5" x14ac:dyDescent="0.45">
      <c r="A15" s="219">
        <v>13.2</v>
      </c>
      <c r="B15" s="25" t="s">
        <v>1192</v>
      </c>
      <c r="C15" s="30"/>
      <c r="D15" s="32"/>
      <c r="E15" s="29"/>
      <c r="F15" s="232"/>
      <c r="G15" s="30"/>
      <c r="H15" s="31"/>
      <c r="I15" s="30"/>
      <c r="J15" s="114"/>
    </row>
    <row r="16" spans="1:10" s="225" customFormat="1" ht="43.5" x14ac:dyDescent="0.45">
      <c r="A16" s="32"/>
      <c r="B16" s="16" t="s">
        <v>1193</v>
      </c>
      <c r="C16" s="30"/>
      <c r="D16" s="32" t="s">
        <v>9</v>
      </c>
      <c r="E16" s="29">
        <v>250</v>
      </c>
      <c r="F16" s="233">
        <f>E16*C16</f>
        <v>0</v>
      </c>
      <c r="G16" s="420" t="s">
        <v>403</v>
      </c>
      <c r="H16" s="421"/>
      <c r="I16" s="233">
        <f>H16+F16</f>
        <v>0</v>
      </c>
      <c r="J16" s="114"/>
    </row>
    <row r="17" spans="1:10" x14ac:dyDescent="0.5">
      <c r="A17" s="10"/>
      <c r="B17" s="9"/>
      <c r="C17" s="9"/>
      <c r="D17" s="10"/>
      <c r="E17" s="48"/>
      <c r="F17" s="23"/>
      <c r="G17" s="9"/>
      <c r="H17" s="23"/>
      <c r="I17" s="23"/>
      <c r="J17" s="328"/>
    </row>
    <row r="18" spans="1:10" s="225" customFormat="1" ht="43.5" x14ac:dyDescent="0.45">
      <c r="A18" s="219">
        <v>13.3</v>
      </c>
      <c r="B18" s="25" t="s">
        <v>1194</v>
      </c>
      <c r="C18" s="30"/>
      <c r="D18" s="32"/>
      <c r="E18" s="29"/>
      <c r="F18" s="232"/>
      <c r="G18" s="30"/>
      <c r="H18" s="31"/>
      <c r="I18" s="30"/>
      <c r="J18" s="114"/>
    </row>
    <row r="19" spans="1:10" s="225" customFormat="1" ht="43.5" x14ac:dyDescent="0.45">
      <c r="A19" s="32"/>
      <c r="B19" s="16" t="s">
        <v>1195</v>
      </c>
      <c r="C19" s="30"/>
      <c r="D19" s="32" t="s">
        <v>9</v>
      </c>
      <c r="E19" s="29">
        <v>200</v>
      </c>
      <c r="F19" s="233">
        <f>E19*C19</f>
        <v>0</v>
      </c>
      <c r="G19" s="30">
        <v>50</v>
      </c>
      <c r="H19" s="233">
        <f>G19*C19</f>
        <v>0</v>
      </c>
      <c r="I19" s="233">
        <f>H19+F19</f>
        <v>0</v>
      </c>
      <c r="J19" s="114"/>
    </row>
    <row r="20" spans="1:10" x14ac:dyDescent="0.5">
      <c r="A20" s="10"/>
      <c r="B20" s="9"/>
      <c r="C20" s="9"/>
      <c r="D20" s="10"/>
      <c r="E20" s="48"/>
      <c r="F20" s="23"/>
      <c r="G20" s="9"/>
      <c r="H20" s="23"/>
      <c r="I20" s="23"/>
      <c r="J20" s="328"/>
    </row>
    <row r="21" spans="1:10" x14ac:dyDescent="0.5">
      <c r="A21" s="96">
        <v>13.4</v>
      </c>
      <c r="B21" s="27" t="s">
        <v>1196</v>
      </c>
      <c r="C21" s="9"/>
      <c r="D21" s="10"/>
      <c r="E21" s="48"/>
      <c r="F21" s="11"/>
      <c r="G21" s="9"/>
      <c r="H21" s="11"/>
      <c r="I21" s="9"/>
      <c r="J21" s="328"/>
    </row>
    <row r="22" spans="1:10" ht="36" x14ac:dyDescent="0.5">
      <c r="A22" s="10" t="s">
        <v>1200</v>
      </c>
      <c r="B22" s="9" t="s">
        <v>1197</v>
      </c>
      <c r="C22" s="9"/>
      <c r="D22" s="10" t="s">
        <v>9</v>
      </c>
      <c r="E22" s="48">
        <v>302</v>
      </c>
      <c r="F22" s="23">
        <f>E22*C22</f>
        <v>0</v>
      </c>
      <c r="G22" s="9">
        <v>158</v>
      </c>
      <c r="H22" s="23">
        <f>G22*C22</f>
        <v>0</v>
      </c>
      <c r="I22" s="23">
        <f>H22+F22</f>
        <v>0</v>
      </c>
      <c r="J22" s="114" t="s">
        <v>1233</v>
      </c>
    </row>
    <row r="23" spans="1:10" ht="36" x14ac:dyDescent="0.5">
      <c r="A23" s="10" t="s">
        <v>1201</v>
      </c>
      <c r="B23" s="9" t="s">
        <v>1198</v>
      </c>
      <c r="C23" s="9"/>
      <c r="D23" s="10" t="s">
        <v>9</v>
      </c>
      <c r="E23" s="48">
        <v>315</v>
      </c>
      <c r="F23" s="23">
        <f>E23*C23</f>
        <v>0</v>
      </c>
      <c r="G23" s="9">
        <v>158</v>
      </c>
      <c r="H23" s="23">
        <f>G23*C23</f>
        <v>0</v>
      </c>
      <c r="I23" s="23">
        <f>H23+F23</f>
        <v>0</v>
      </c>
      <c r="J23" s="114" t="s">
        <v>1233</v>
      </c>
    </row>
    <row r="24" spans="1:10" ht="36" x14ac:dyDescent="0.5">
      <c r="A24" s="10" t="s">
        <v>1202</v>
      </c>
      <c r="B24" s="9" t="s">
        <v>1199</v>
      </c>
      <c r="C24" s="9"/>
      <c r="D24" s="10" t="s">
        <v>9</v>
      </c>
      <c r="E24" s="48">
        <v>350</v>
      </c>
      <c r="F24" s="23">
        <f>E24*C24</f>
        <v>0</v>
      </c>
      <c r="G24" s="9">
        <v>158</v>
      </c>
      <c r="H24" s="23">
        <f>G24*C24</f>
        <v>0</v>
      </c>
      <c r="I24" s="23">
        <f>H24+F24</f>
        <v>0</v>
      </c>
      <c r="J24" s="114" t="s">
        <v>1233</v>
      </c>
    </row>
    <row r="25" spans="1:10" s="225" customFormat="1" ht="43.5" x14ac:dyDescent="0.45">
      <c r="A25" s="32" t="s">
        <v>1204</v>
      </c>
      <c r="B25" s="16" t="s">
        <v>1203</v>
      </c>
      <c r="C25" s="30"/>
      <c r="D25" s="32" t="s">
        <v>9</v>
      </c>
      <c r="E25" s="29">
        <v>302</v>
      </c>
      <c r="F25" s="233">
        <f>E25*C25</f>
        <v>0</v>
      </c>
      <c r="G25" s="30">
        <v>201</v>
      </c>
      <c r="H25" s="233">
        <f>G25*C25</f>
        <v>0</v>
      </c>
      <c r="I25" s="233">
        <f>H25+F25</f>
        <v>0</v>
      </c>
      <c r="J25" s="114" t="s">
        <v>1233</v>
      </c>
    </row>
    <row r="26" spans="1:10" s="225" customFormat="1" ht="43.5" x14ac:dyDescent="0.45">
      <c r="A26" s="32"/>
      <c r="B26" s="16" t="s">
        <v>1376</v>
      </c>
      <c r="C26" s="30"/>
      <c r="D26" s="32" t="s">
        <v>17</v>
      </c>
      <c r="E26" s="29"/>
      <c r="F26" s="233">
        <f>E26*C26</f>
        <v>0</v>
      </c>
      <c r="G26" s="30">
        <v>158</v>
      </c>
      <c r="H26" s="233">
        <f>G26*C26</f>
        <v>0</v>
      </c>
      <c r="I26" s="233">
        <f>H26+F26</f>
        <v>0</v>
      </c>
      <c r="J26" s="114"/>
    </row>
    <row r="27" spans="1:10" x14ac:dyDescent="0.5">
      <c r="A27" s="10"/>
      <c r="B27" s="9"/>
      <c r="C27" s="9"/>
      <c r="D27" s="10"/>
      <c r="E27" s="48"/>
      <c r="F27" s="13"/>
      <c r="G27" s="9"/>
      <c r="H27" s="11"/>
      <c r="I27" s="9"/>
      <c r="J27" s="328"/>
    </row>
    <row r="28" spans="1:10" s="225" customFormat="1" ht="43.5" x14ac:dyDescent="0.45">
      <c r="A28" s="219">
        <v>13.5</v>
      </c>
      <c r="B28" s="25" t="s">
        <v>1205</v>
      </c>
      <c r="C28" s="30"/>
      <c r="D28" s="32"/>
      <c r="E28" s="29"/>
      <c r="F28" s="31"/>
      <c r="G28" s="30"/>
      <c r="H28" s="31"/>
      <c r="I28" s="30"/>
      <c r="J28" s="114"/>
    </row>
    <row r="29" spans="1:10" s="225" customFormat="1" ht="43.5" x14ac:dyDescent="0.45">
      <c r="A29" s="32" t="s">
        <v>1210</v>
      </c>
      <c r="B29" s="16" t="s">
        <v>1206</v>
      </c>
      <c r="C29" s="30"/>
      <c r="D29" s="32" t="s">
        <v>9</v>
      </c>
      <c r="E29" s="29">
        <v>585</v>
      </c>
      <c r="F29" s="233">
        <f>E29*C29</f>
        <v>0</v>
      </c>
      <c r="G29" s="30">
        <v>220</v>
      </c>
      <c r="H29" s="233">
        <f>G29*C29</f>
        <v>0</v>
      </c>
      <c r="I29" s="233">
        <f>H29+F29</f>
        <v>0</v>
      </c>
      <c r="J29" s="114" t="s">
        <v>1233</v>
      </c>
    </row>
    <row r="30" spans="1:10" s="225" customFormat="1" ht="47.25" customHeight="1" x14ac:dyDescent="0.45">
      <c r="A30" s="32" t="s">
        <v>1211</v>
      </c>
      <c r="B30" s="16" t="s">
        <v>1207</v>
      </c>
      <c r="C30" s="30"/>
      <c r="D30" s="32" t="s">
        <v>9</v>
      </c>
      <c r="E30" s="29">
        <v>670</v>
      </c>
      <c r="F30" s="233">
        <f>E30*C30</f>
        <v>0</v>
      </c>
      <c r="G30" s="30">
        <v>220</v>
      </c>
      <c r="H30" s="233">
        <f>G30*C30</f>
        <v>0</v>
      </c>
      <c r="I30" s="233">
        <f>H30+F30</f>
        <v>0</v>
      </c>
      <c r="J30" s="114" t="s">
        <v>1233</v>
      </c>
    </row>
    <row r="31" spans="1:10" s="225" customFormat="1" ht="43.5" x14ac:dyDescent="0.45">
      <c r="A31" s="32" t="s">
        <v>1212</v>
      </c>
      <c r="B31" s="16" t="s">
        <v>1208</v>
      </c>
      <c r="C31" s="30"/>
      <c r="D31" s="32" t="s">
        <v>9</v>
      </c>
      <c r="E31" s="29">
        <v>620</v>
      </c>
      <c r="F31" s="233">
        <f>E31*C31</f>
        <v>0</v>
      </c>
      <c r="G31" s="30">
        <v>220</v>
      </c>
      <c r="H31" s="233">
        <f>G31*C31</f>
        <v>0</v>
      </c>
      <c r="I31" s="233">
        <f>H31+F31</f>
        <v>0</v>
      </c>
      <c r="J31" s="114" t="s">
        <v>1233</v>
      </c>
    </row>
    <row r="32" spans="1:10" s="225" customFormat="1" ht="43.5" x14ac:dyDescent="0.45">
      <c r="A32" s="32" t="s">
        <v>1213</v>
      </c>
      <c r="B32" s="16" t="s">
        <v>1209</v>
      </c>
      <c r="C32" s="30"/>
      <c r="D32" s="32" t="s">
        <v>9</v>
      </c>
      <c r="E32" s="29">
        <v>720</v>
      </c>
      <c r="F32" s="233">
        <f>E32*C32</f>
        <v>0</v>
      </c>
      <c r="G32" s="30">
        <v>220</v>
      </c>
      <c r="H32" s="233">
        <f>G32*C32</f>
        <v>0</v>
      </c>
      <c r="I32" s="233">
        <f>H32+F32</f>
        <v>0</v>
      </c>
      <c r="J32" s="114" t="s">
        <v>1233</v>
      </c>
    </row>
    <row r="33" spans="1:10" s="225" customFormat="1" x14ac:dyDescent="0.45">
      <c r="A33" s="32"/>
      <c r="B33" s="16"/>
      <c r="C33" s="30"/>
      <c r="D33" s="32"/>
      <c r="E33" s="29"/>
      <c r="F33" s="233"/>
      <c r="G33" s="30"/>
      <c r="H33" s="233"/>
      <c r="I33" s="233"/>
      <c r="J33" s="114"/>
    </row>
    <row r="34" spans="1:10" s="225" customFormat="1" x14ac:dyDescent="0.45">
      <c r="A34" s="219">
        <v>13.6</v>
      </c>
      <c r="B34" s="25" t="s">
        <v>1214</v>
      </c>
      <c r="C34" s="30"/>
      <c r="D34" s="32"/>
      <c r="E34" s="29"/>
      <c r="F34" s="31"/>
      <c r="G34" s="30"/>
      <c r="H34" s="31"/>
      <c r="I34" s="30"/>
      <c r="J34" s="114"/>
    </row>
    <row r="35" spans="1:10" s="225" customFormat="1" ht="36" x14ac:dyDescent="0.45">
      <c r="A35" s="32"/>
      <c r="B35" s="16" t="s">
        <v>1215</v>
      </c>
      <c r="C35" s="30"/>
      <c r="D35" s="32" t="s">
        <v>9</v>
      </c>
      <c r="E35" s="29">
        <v>378</v>
      </c>
      <c r="F35" s="233">
        <f>E35*C35</f>
        <v>0</v>
      </c>
      <c r="G35" s="30">
        <v>159</v>
      </c>
      <c r="H35" s="233">
        <f>G35*C35</f>
        <v>0</v>
      </c>
      <c r="I35" s="233">
        <f>H35+F35</f>
        <v>0</v>
      </c>
      <c r="J35" s="114" t="s">
        <v>1233</v>
      </c>
    </row>
    <row r="36" spans="1:10" s="225" customFormat="1" x14ac:dyDescent="0.45">
      <c r="A36" s="32"/>
      <c r="B36" s="16"/>
      <c r="C36" s="30"/>
      <c r="D36" s="32"/>
      <c r="E36" s="29"/>
      <c r="F36" s="233"/>
      <c r="G36" s="30"/>
      <c r="H36" s="233"/>
      <c r="I36" s="233"/>
      <c r="J36" s="114"/>
    </row>
    <row r="37" spans="1:10" s="225" customFormat="1" x14ac:dyDescent="0.45">
      <c r="A37" s="219">
        <v>13.7</v>
      </c>
      <c r="B37" s="25" t="s">
        <v>1216</v>
      </c>
      <c r="C37" s="30"/>
      <c r="D37" s="32"/>
      <c r="E37" s="29"/>
      <c r="F37" s="31"/>
      <c r="G37" s="30"/>
      <c r="H37" s="31"/>
      <c r="I37" s="30"/>
      <c r="J37" s="114"/>
    </row>
    <row r="38" spans="1:10" s="225" customFormat="1" ht="43.5" x14ac:dyDescent="0.45">
      <c r="A38" s="32" t="s">
        <v>1221</v>
      </c>
      <c r="B38" s="16" t="s">
        <v>1217</v>
      </c>
      <c r="C38" s="30"/>
      <c r="D38" s="32" t="s">
        <v>9</v>
      </c>
      <c r="E38" s="29">
        <v>420</v>
      </c>
      <c r="F38" s="233">
        <f t="shared" ref="F38:F46" si="0">E38*C38</f>
        <v>0</v>
      </c>
      <c r="G38" s="30">
        <v>184</v>
      </c>
      <c r="H38" s="233">
        <f t="shared" ref="H38:H46" si="1">G38*C38</f>
        <v>0</v>
      </c>
      <c r="I38" s="233">
        <f t="shared" ref="I38:I46" si="2">H38+F38</f>
        <v>0</v>
      </c>
      <c r="J38" s="114" t="s">
        <v>1233</v>
      </c>
    </row>
    <row r="39" spans="1:10" s="225" customFormat="1" ht="43.5" x14ac:dyDescent="0.45">
      <c r="A39" s="32" t="s">
        <v>1222</v>
      </c>
      <c r="B39" s="16" t="s">
        <v>1218</v>
      </c>
      <c r="C39" s="30"/>
      <c r="D39" s="32" t="s">
        <v>9</v>
      </c>
      <c r="E39" s="29">
        <v>420</v>
      </c>
      <c r="F39" s="233">
        <f t="shared" si="0"/>
        <v>0</v>
      </c>
      <c r="G39" s="30">
        <v>217</v>
      </c>
      <c r="H39" s="233">
        <f t="shared" si="1"/>
        <v>0</v>
      </c>
      <c r="I39" s="233">
        <f t="shared" si="2"/>
        <v>0</v>
      </c>
      <c r="J39" s="114" t="s">
        <v>1233</v>
      </c>
    </row>
    <row r="40" spans="1:10" s="225" customFormat="1" ht="43.5" x14ac:dyDescent="0.45">
      <c r="A40" s="32" t="s">
        <v>1223</v>
      </c>
      <c r="B40" s="16" t="s">
        <v>1219</v>
      </c>
      <c r="C40" s="30"/>
      <c r="D40" s="32" t="s">
        <v>9</v>
      </c>
      <c r="E40" s="29">
        <v>420</v>
      </c>
      <c r="F40" s="233">
        <f t="shared" si="0"/>
        <v>0</v>
      </c>
      <c r="G40" s="30">
        <v>222</v>
      </c>
      <c r="H40" s="233">
        <f t="shared" si="1"/>
        <v>0</v>
      </c>
      <c r="I40" s="233">
        <f t="shared" si="2"/>
        <v>0</v>
      </c>
      <c r="J40" s="114" t="s">
        <v>1233</v>
      </c>
    </row>
    <row r="41" spans="1:10" s="225" customFormat="1" ht="43.5" x14ac:dyDescent="0.45">
      <c r="A41" s="32" t="s">
        <v>1224</v>
      </c>
      <c r="B41" s="16" t="s">
        <v>1220</v>
      </c>
      <c r="C41" s="30"/>
      <c r="D41" s="32" t="s">
        <v>9</v>
      </c>
      <c r="E41" s="29">
        <v>600</v>
      </c>
      <c r="F41" s="233">
        <f t="shared" si="0"/>
        <v>0</v>
      </c>
      <c r="G41" s="30">
        <v>184</v>
      </c>
      <c r="H41" s="233">
        <f t="shared" si="1"/>
        <v>0</v>
      </c>
      <c r="I41" s="233">
        <f t="shared" si="2"/>
        <v>0</v>
      </c>
      <c r="J41" s="114" t="s">
        <v>1233</v>
      </c>
    </row>
    <row r="42" spans="1:10" s="225" customFormat="1" ht="43.5" x14ac:dyDescent="0.45">
      <c r="A42" s="32" t="s">
        <v>1225</v>
      </c>
      <c r="B42" s="16" t="s">
        <v>1228</v>
      </c>
      <c r="C42" s="30"/>
      <c r="D42" s="32" t="s">
        <v>9</v>
      </c>
      <c r="E42" s="29">
        <v>550</v>
      </c>
      <c r="F42" s="233">
        <f t="shared" si="0"/>
        <v>0</v>
      </c>
      <c r="G42" s="30">
        <v>217</v>
      </c>
      <c r="H42" s="233">
        <f t="shared" si="1"/>
        <v>0</v>
      </c>
      <c r="I42" s="233">
        <f t="shared" si="2"/>
        <v>0</v>
      </c>
      <c r="J42" s="114" t="s">
        <v>1233</v>
      </c>
    </row>
    <row r="43" spans="1:10" s="225" customFormat="1" ht="43.5" x14ac:dyDescent="0.45">
      <c r="A43" s="32" t="s">
        <v>1226</v>
      </c>
      <c r="B43" s="16" t="s">
        <v>1229</v>
      </c>
      <c r="C43" s="30"/>
      <c r="D43" s="32" t="s">
        <v>9</v>
      </c>
      <c r="E43" s="29">
        <v>500</v>
      </c>
      <c r="F43" s="233">
        <f t="shared" si="0"/>
        <v>0</v>
      </c>
      <c r="G43" s="30">
        <v>222</v>
      </c>
      <c r="H43" s="233">
        <f t="shared" si="1"/>
        <v>0</v>
      </c>
      <c r="I43" s="233">
        <f t="shared" si="2"/>
        <v>0</v>
      </c>
      <c r="J43" s="114" t="s">
        <v>1233</v>
      </c>
    </row>
    <row r="44" spans="1:10" s="225" customFormat="1" ht="43.5" x14ac:dyDescent="0.45">
      <c r="A44" s="32" t="s">
        <v>1227</v>
      </c>
      <c r="B44" s="16" t="s">
        <v>1230</v>
      </c>
      <c r="C44" s="30"/>
      <c r="D44" s="32" t="s">
        <v>9</v>
      </c>
      <c r="E44" s="29">
        <v>700</v>
      </c>
      <c r="F44" s="233">
        <f t="shared" si="0"/>
        <v>0</v>
      </c>
      <c r="G44" s="30">
        <v>222</v>
      </c>
      <c r="H44" s="233">
        <f t="shared" si="1"/>
        <v>0</v>
      </c>
      <c r="I44" s="233">
        <f t="shared" si="2"/>
        <v>0</v>
      </c>
      <c r="J44" s="114" t="s">
        <v>1233</v>
      </c>
    </row>
    <row r="45" spans="1:10" s="225" customFormat="1" ht="43.5" x14ac:dyDescent="0.45">
      <c r="A45" s="32" t="s">
        <v>1231</v>
      </c>
      <c r="B45" s="16" t="s">
        <v>1232</v>
      </c>
      <c r="C45" s="30"/>
      <c r="D45" s="32" t="s">
        <v>9</v>
      </c>
      <c r="E45" s="29">
        <v>900</v>
      </c>
      <c r="F45" s="233">
        <f t="shared" si="0"/>
        <v>0</v>
      </c>
      <c r="G45" s="30">
        <v>222</v>
      </c>
      <c r="H45" s="233">
        <f t="shared" si="1"/>
        <v>0</v>
      </c>
      <c r="I45" s="233">
        <f t="shared" si="2"/>
        <v>0</v>
      </c>
      <c r="J45" s="114" t="s">
        <v>1233</v>
      </c>
    </row>
    <row r="46" spans="1:10" s="225" customFormat="1" ht="43.5" x14ac:dyDescent="0.45">
      <c r="A46" s="32"/>
      <c r="B46" s="16" t="s">
        <v>1376</v>
      </c>
      <c r="C46" s="30"/>
      <c r="D46" s="32" t="s">
        <v>17</v>
      </c>
      <c r="E46" s="29"/>
      <c r="F46" s="233">
        <f t="shared" si="0"/>
        <v>0</v>
      </c>
      <c r="G46" s="30">
        <v>158</v>
      </c>
      <c r="H46" s="233">
        <f t="shared" si="1"/>
        <v>0</v>
      </c>
      <c r="I46" s="233">
        <f t="shared" si="2"/>
        <v>0</v>
      </c>
      <c r="J46" s="114"/>
    </row>
    <row r="47" spans="1:10" s="225" customFormat="1" x14ac:dyDescent="0.45">
      <c r="A47" s="32"/>
      <c r="B47" s="16"/>
      <c r="C47" s="30"/>
      <c r="D47" s="32"/>
      <c r="E47" s="29"/>
      <c r="F47" s="233"/>
      <c r="G47" s="30"/>
      <c r="H47" s="233"/>
      <c r="I47" s="233"/>
      <c r="J47" s="114"/>
    </row>
    <row r="48" spans="1:10" s="225" customFormat="1" x14ac:dyDescent="0.45">
      <c r="A48" s="219">
        <v>13.8</v>
      </c>
      <c r="B48" s="25" t="s">
        <v>1244</v>
      </c>
      <c r="C48" s="30"/>
      <c r="D48" s="32"/>
      <c r="E48" s="29"/>
      <c r="F48" s="31"/>
      <c r="G48" s="30"/>
      <c r="H48" s="31"/>
      <c r="I48" s="30"/>
      <c r="J48" s="114"/>
    </row>
    <row r="49" spans="1:10" s="225" customFormat="1" ht="54" x14ac:dyDescent="0.45">
      <c r="A49" s="32" t="s">
        <v>1234</v>
      </c>
      <c r="B49" s="16" t="s">
        <v>1245</v>
      </c>
      <c r="C49" s="30"/>
      <c r="D49" s="32" t="s">
        <v>9</v>
      </c>
      <c r="E49" s="29">
        <v>1200</v>
      </c>
      <c r="F49" s="233">
        <f t="shared" ref="F49:F59" si="3">E49*C49</f>
        <v>0</v>
      </c>
      <c r="G49" s="30">
        <v>120</v>
      </c>
      <c r="H49" s="233">
        <f t="shared" ref="H49:H59" si="4">G49*C49</f>
        <v>0</v>
      </c>
      <c r="I49" s="233">
        <f t="shared" ref="I49:I59" si="5">H49+F49</f>
        <v>0</v>
      </c>
      <c r="J49" s="114" t="s">
        <v>1250</v>
      </c>
    </row>
    <row r="50" spans="1:10" s="225" customFormat="1" ht="54" x14ac:dyDescent="0.45">
      <c r="A50" s="32" t="s">
        <v>1235</v>
      </c>
      <c r="B50" s="16" t="s">
        <v>1246</v>
      </c>
      <c r="C50" s="30"/>
      <c r="D50" s="32" t="s">
        <v>9</v>
      </c>
      <c r="E50" s="29">
        <v>900</v>
      </c>
      <c r="F50" s="233">
        <f t="shared" si="3"/>
        <v>0</v>
      </c>
      <c r="G50" s="30">
        <v>120</v>
      </c>
      <c r="H50" s="233">
        <f t="shared" si="4"/>
        <v>0</v>
      </c>
      <c r="I50" s="233">
        <f t="shared" si="5"/>
        <v>0</v>
      </c>
      <c r="J50" s="114" t="s">
        <v>1250</v>
      </c>
    </row>
    <row r="51" spans="1:10" s="225" customFormat="1" ht="65.25" x14ac:dyDescent="0.45">
      <c r="A51" s="32" t="s">
        <v>1236</v>
      </c>
      <c r="B51" s="16" t="s">
        <v>1247</v>
      </c>
      <c r="C51" s="30"/>
      <c r="D51" s="32" t="s">
        <v>9</v>
      </c>
      <c r="E51" s="29">
        <v>800</v>
      </c>
      <c r="F51" s="233">
        <f t="shared" si="3"/>
        <v>0</v>
      </c>
      <c r="G51" s="30">
        <v>120</v>
      </c>
      <c r="H51" s="233">
        <f t="shared" si="4"/>
        <v>0</v>
      </c>
      <c r="I51" s="233">
        <f t="shared" si="5"/>
        <v>0</v>
      </c>
      <c r="J51" s="114" t="s">
        <v>1250</v>
      </c>
    </row>
    <row r="52" spans="1:10" s="225" customFormat="1" ht="65.25" x14ac:dyDescent="0.45">
      <c r="A52" s="32" t="s">
        <v>1237</v>
      </c>
      <c r="B52" s="16" t="s">
        <v>1248</v>
      </c>
      <c r="C52" s="30"/>
      <c r="D52" s="32" t="s">
        <v>9</v>
      </c>
      <c r="E52" s="29">
        <v>1000</v>
      </c>
      <c r="F52" s="233">
        <f t="shared" si="3"/>
        <v>0</v>
      </c>
      <c r="G52" s="30">
        <v>120</v>
      </c>
      <c r="H52" s="233">
        <f t="shared" si="4"/>
        <v>0</v>
      </c>
      <c r="I52" s="233">
        <f t="shared" si="5"/>
        <v>0</v>
      </c>
      <c r="J52" s="114" t="s">
        <v>1250</v>
      </c>
    </row>
    <row r="53" spans="1:10" s="225" customFormat="1" ht="65.25" x14ac:dyDescent="0.45">
      <c r="A53" s="32" t="s">
        <v>1238</v>
      </c>
      <c r="B53" s="16" t="s">
        <v>1249</v>
      </c>
      <c r="C53" s="30"/>
      <c r="D53" s="32" t="s">
        <v>9</v>
      </c>
      <c r="E53" s="29">
        <v>1100</v>
      </c>
      <c r="F53" s="233">
        <f t="shared" si="3"/>
        <v>0</v>
      </c>
      <c r="G53" s="30">
        <v>120</v>
      </c>
      <c r="H53" s="233">
        <f t="shared" si="4"/>
        <v>0</v>
      </c>
      <c r="I53" s="233">
        <f t="shared" si="5"/>
        <v>0</v>
      </c>
      <c r="J53" s="114" t="s">
        <v>1250</v>
      </c>
    </row>
    <row r="54" spans="1:10" s="225" customFormat="1" ht="65.25" x14ac:dyDescent="0.45">
      <c r="A54" s="32" t="s">
        <v>1239</v>
      </c>
      <c r="B54" s="16" t="s">
        <v>1487</v>
      </c>
      <c r="C54" s="30"/>
      <c r="D54" s="32" t="s">
        <v>9</v>
      </c>
      <c r="E54" s="29">
        <v>300</v>
      </c>
      <c r="F54" s="233">
        <f t="shared" si="3"/>
        <v>0</v>
      </c>
      <c r="G54" s="30">
        <v>60</v>
      </c>
      <c r="H54" s="233">
        <f t="shared" si="4"/>
        <v>0</v>
      </c>
      <c r="I54" s="233">
        <f t="shared" si="5"/>
        <v>0</v>
      </c>
      <c r="J54" s="114" t="s">
        <v>1250</v>
      </c>
    </row>
    <row r="55" spans="1:10" s="225" customFormat="1" ht="65.25" x14ac:dyDescent="0.45">
      <c r="A55" s="32" t="s">
        <v>1240</v>
      </c>
      <c r="B55" s="16" t="s">
        <v>1486</v>
      </c>
      <c r="C55" s="30"/>
      <c r="D55" s="32" t="s">
        <v>9</v>
      </c>
      <c r="E55" s="29">
        <v>400</v>
      </c>
      <c r="F55" s="233">
        <f t="shared" si="3"/>
        <v>0</v>
      </c>
      <c r="G55" s="30">
        <v>60</v>
      </c>
      <c r="H55" s="233">
        <f t="shared" si="4"/>
        <v>0</v>
      </c>
      <c r="I55" s="233">
        <f t="shared" si="5"/>
        <v>0</v>
      </c>
      <c r="J55" s="114" t="s">
        <v>1250</v>
      </c>
    </row>
    <row r="56" spans="1:10" s="225" customFormat="1" ht="65.25" x14ac:dyDescent="0.45">
      <c r="A56" s="32" t="s">
        <v>1241</v>
      </c>
      <c r="B56" s="16" t="s">
        <v>1251</v>
      </c>
      <c r="C56" s="30"/>
      <c r="D56" s="32" t="s">
        <v>9</v>
      </c>
      <c r="E56" s="29">
        <v>800</v>
      </c>
      <c r="F56" s="233">
        <f t="shared" si="3"/>
        <v>0</v>
      </c>
      <c r="G56" s="30">
        <v>60</v>
      </c>
      <c r="H56" s="233">
        <f t="shared" si="4"/>
        <v>0</v>
      </c>
      <c r="I56" s="233">
        <f t="shared" si="5"/>
        <v>0</v>
      </c>
      <c r="J56" s="114" t="s">
        <v>1250</v>
      </c>
    </row>
    <row r="57" spans="1:10" s="225" customFormat="1" ht="65.25" x14ac:dyDescent="0.45">
      <c r="A57" s="32" t="s">
        <v>1242</v>
      </c>
      <c r="B57" s="16" t="s">
        <v>1252</v>
      </c>
      <c r="C57" s="30"/>
      <c r="D57" s="32" t="s">
        <v>9</v>
      </c>
      <c r="E57" s="29">
        <v>400</v>
      </c>
      <c r="F57" s="233">
        <f t="shared" si="3"/>
        <v>0</v>
      </c>
      <c r="G57" s="30">
        <v>60</v>
      </c>
      <c r="H57" s="233">
        <f t="shared" si="4"/>
        <v>0</v>
      </c>
      <c r="I57" s="233">
        <f t="shared" si="5"/>
        <v>0</v>
      </c>
      <c r="J57" s="114" t="s">
        <v>1250</v>
      </c>
    </row>
    <row r="58" spans="1:10" s="225" customFormat="1" ht="90" x14ac:dyDescent="0.45">
      <c r="A58" s="32" t="s">
        <v>1243</v>
      </c>
      <c r="B58" s="16" t="s">
        <v>1253</v>
      </c>
      <c r="C58" s="30"/>
      <c r="D58" s="32" t="s">
        <v>9</v>
      </c>
      <c r="E58" s="29">
        <v>1500</v>
      </c>
      <c r="F58" s="233">
        <f t="shared" si="3"/>
        <v>0</v>
      </c>
      <c r="G58" s="30">
        <v>350</v>
      </c>
      <c r="H58" s="233">
        <f t="shared" si="4"/>
        <v>0</v>
      </c>
      <c r="I58" s="233">
        <f t="shared" si="5"/>
        <v>0</v>
      </c>
      <c r="J58" s="114" t="s">
        <v>1254</v>
      </c>
    </row>
    <row r="59" spans="1:10" s="225" customFormat="1" ht="43.5" x14ac:dyDescent="0.45">
      <c r="A59" s="32"/>
      <c r="B59" s="16" t="s">
        <v>1377</v>
      </c>
      <c r="C59" s="30"/>
      <c r="D59" s="32" t="s">
        <v>17</v>
      </c>
      <c r="E59" s="29"/>
      <c r="F59" s="233">
        <f t="shared" si="3"/>
        <v>0</v>
      </c>
      <c r="G59" s="30">
        <v>65</v>
      </c>
      <c r="H59" s="233">
        <f t="shared" si="4"/>
        <v>0</v>
      </c>
      <c r="I59" s="233">
        <f t="shared" si="5"/>
        <v>0</v>
      </c>
      <c r="J59" s="114"/>
    </row>
    <row r="60" spans="1:10" s="225" customFormat="1" x14ac:dyDescent="0.45">
      <c r="A60" s="32"/>
      <c r="B60" s="16"/>
      <c r="C60" s="30"/>
      <c r="D60" s="32"/>
      <c r="E60" s="29"/>
      <c r="F60" s="233"/>
      <c r="G60" s="30"/>
      <c r="H60" s="233"/>
      <c r="I60" s="233"/>
      <c r="J60" s="114"/>
    </row>
    <row r="61" spans="1:10" s="225" customFormat="1" x14ac:dyDescent="0.45">
      <c r="A61" s="219"/>
      <c r="B61" s="25" t="s">
        <v>1347</v>
      </c>
      <c r="C61" s="30"/>
      <c r="D61" s="32"/>
      <c r="E61" s="29"/>
      <c r="F61" s="31"/>
      <c r="G61" s="30"/>
      <c r="H61" s="31"/>
      <c r="I61" s="30"/>
      <c r="J61" s="114"/>
    </row>
    <row r="62" spans="1:10" x14ac:dyDescent="0.5">
      <c r="A62" s="10"/>
      <c r="B62" s="9" t="s">
        <v>425</v>
      </c>
      <c r="C62" s="9"/>
      <c r="D62" s="10" t="s">
        <v>9</v>
      </c>
      <c r="E62" s="48">
        <v>200</v>
      </c>
      <c r="F62" s="23">
        <f>E62*C62</f>
        <v>0</v>
      </c>
      <c r="G62" s="9">
        <v>50</v>
      </c>
      <c r="H62" s="23">
        <f>G62*C62</f>
        <v>0</v>
      </c>
      <c r="I62" s="23">
        <f>H62+F62</f>
        <v>0</v>
      </c>
      <c r="J62" s="328"/>
    </row>
    <row r="63" spans="1:10" s="225" customFormat="1" x14ac:dyDescent="0.45">
      <c r="A63" s="32"/>
      <c r="B63" s="16"/>
      <c r="C63" s="30"/>
      <c r="D63" s="32"/>
      <c r="E63" s="29"/>
      <c r="F63" s="233"/>
      <c r="G63" s="30"/>
      <c r="H63" s="233"/>
      <c r="I63" s="233"/>
      <c r="J63" s="114"/>
    </row>
    <row r="64" spans="1:10" s="225" customFormat="1" ht="43.5" x14ac:dyDescent="0.45">
      <c r="A64" s="219">
        <v>13.9</v>
      </c>
      <c r="B64" s="25" t="s">
        <v>1255</v>
      </c>
      <c r="C64" s="30"/>
      <c r="D64" s="32"/>
      <c r="E64" s="29"/>
      <c r="F64" s="31"/>
      <c r="G64" s="30"/>
      <c r="H64" s="31"/>
      <c r="I64" s="30"/>
      <c r="J64" s="114"/>
    </row>
    <row r="65" spans="1:10" s="225" customFormat="1" ht="43.5" x14ac:dyDescent="0.45">
      <c r="A65" s="32"/>
      <c r="B65" s="16" t="s">
        <v>1256</v>
      </c>
      <c r="C65" s="30"/>
      <c r="D65" s="32" t="s">
        <v>9</v>
      </c>
      <c r="E65" s="29">
        <v>900</v>
      </c>
      <c r="F65" s="233">
        <f>E65*C65</f>
        <v>0</v>
      </c>
      <c r="G65" s="420" t="s">
        <v>403</v>
      </c>
      <c r="H65" s="421"/>
      <c r="I65" s="233">
        <f>H65+F65</f>
        <v>0</v>
      </c>
      <c r="J65" s="114"/>
    </row>
    <row r="66" spans="1:10" s="225" customFormat="1" x14ac:dyDescent="0.45">
      <c r="A66" s="32"/>
      <c r="B66" s="16"/>
      <c r="C66" s="30"/>
      <c r="D66" s="32"/>
      <c r="E66" s="29"/>
      <c r="F66" s="233"/>
      <c r="G66" s="30"/>
      <c r="H66" s="233"/>
      <c r="I66" s="233"/>
      <c r="J66" s="114"/>
    </row>
    <row r="67" spans="1:10" s="225" customFormat="1" x14ac:dyDescent="0.45">
      <c r="A67" s="219"/>
      <c r="B67" s="25" t="s">
        <v>1257</v>
      </c>
      <c r="C67" s="30"/>
      <c r="D67" s="32"/>
      <c r="E67" s="29"/>
      <c r="F67" s="31"/>
      <c r="G67" s="30"/>
      <c r="H67" s="31"/>
      <c r="I67" s="30"/>
      <c r="J67" s="114"/>
    </row>
    <row r="68" spans="1:10" s="225" customFormat="1" ht="43.5" x14ac:dyDescent="0.45">
      <c r="A68" s="290">
        <v>13.1</v>
      </c>
      <c r="B68" s="16" t="s">
        <v>1258</v>
      </c>
      <c r="C68" s="30"/>
      <c r="D68" s="32" t="s">
        <v>9</v>
      </c>
      <c r="E68" s="29">
        <v>400</v>
      </c>
      <c r="F68" s="233">
        <f t="shared" ref="F68:F73" si="6">E68*C68</f>
        <v>0</v>
      </c>
      <c r="G68" s="420" t="s">
        <v>403</v>
      </c>
      <c r="H68" s="421"/>
      <c r="I68" s="233">
        <f t="shared" ref="I68:I73" si="7">H68+F68</f>
        <v>0</v>
      </c>
      <c r="J68" s="114"/>
    </row>
    <row r="69" spans="1:10" s="225" customFormat="1" ht="43.5" x14ac:dyDescent="0.45">
      <c r="A69" s="290">
        <v>13.11</v>
      </c>
      <c r="B69" s="16" t="s">
        <v>1259</v>
      </c>
      <c r="C69" s="30"/>
      <c r="D69" s="32" t="s">
        <v>9</v>
      </c>
      <c r="E69" s="29">
        <v>450</v>
      </c>
      <c r="F69" s="233">
        <f t="shared" si="6"/>
        <v>0</v>
      </c>
      <c r="G69" s="420" t="s">
        <v>403</v>
      </c>
      <c r="H69" s="421"/>
      <c r="I69" s="233">
        <f t="shared" si="7"/>
        <v>0</v>
      </c>
      <c r="J69" s="114"/>
    </row>
    <row r="70" spans="1:10" s="225" customFormat="1" ht="43.5" x14ac:dyDescent="0.45">
      <c r="A70" s="290">
        <v>13.12</v>
      </c>
      <c r="B70" s="16" t="s">
        <v>1260</v>
      </c>
      <c r="C70" s="30"/>
      <c r="D70" s="32" t="s">
        <v>9</v>
      </c>
      <c r="E70" s="29">
        <v>700</v>
      </c>
      <c r="F70" s="233">
        <f t="shared" si="6"/>
        <v>0</v>
      </c>
      <c r="G70" s="420" t="s">
        <v>403</v>
      </c>
      <c r="H70" s="421"/>
      <c r="I70" s="233">
        <f t="shared" si="7"/>
        <v>0</v>
      </c>
      <c r="J70" s="114"/>
    </row>
    <row r="71" spans="1:10" s="225" customFormat="1" ht="43.5" x14ac:dyDescent="0.45">
      <c r="A71" s="290">
        <v>13.13</v>
      </c>
      <c r="B71" s="16" t="s">
        <v>1263</v>
      </c>
      <c r="C71" s="30"/>
      <c r="D71" s="32" t="s">
        <v>9</v>
      </c>
      <c r="E71" s="29">
        <v>800</v>
      </c>
      <c r="F71" s="233">
        <f t="shared" si="6"/>
        <v>0</v>
      </c>
      <c r="G71" s="420" t="s">
        <v>403</v>
      </c>
      <c r="H71" s="421"/>
      <c r="I71" s="233">
        <f t="shared" si="7"/>
        <v>0</v>
      </c>
      <c r="J71" s="114"/>
    </row>
    <row r="72" spans="1:10" s="225" customFormat="1" ht="43.5" x14ac:dyDescent="0.45">
      <c r="A72" s="290">
        <v>13.14</v>
      </c>
      <c r="B72" s="16" t="s">
        <v>1264</v>
      </c>
      <c r="C72" s="30"/>
      <c r="D72" s="32" t="s">
        <v>9</v>
      </c>
      <c r="E72" s="29">
        <v>350</v>
      </c>
      <c r="F72" s="233">
        <f t="shared" si="6"/>
        <v>0</v>
      </c>
      <c r="G72" s="420" t="s">
        <v>403</v>
      </c>
      <c r="H72" s="421"/>
      <c r="I72" s="233">
        <f t="shared" si="7"/>
        <v>0</v>
      </c>
      <c r="J72" s="114"/>
    </row>
    <row r="73" spans="1:10" s="225" customFormat="1" ht="43.5" x14ac:dyDescent="0.45">
      <c r="A73" s="290">
        <v>13.15</v>
      </c>
      <c r="B73" s="16" t="s">
        <v>1265</v>
      </c>
      <c r="C73" s="30"/>
      <c r="D73" s="32" t="s">
        <v>9</v>
      </c>
      <c r="E73" s="29">
        <v>650</v>
      </c>
      <c r="F73" s="233">
        <f t="shared" si="6"/>
        <v>0</v>
      </c>
      <c r="G73" s="420" t="s">
        <v>403</v>
      </c>
      <c r="H73" s="421"/>
      <c r="I73" s="233">
        <f t="shared" si="7"/>
        <v>0</v>
      </c>
      <c r="J73" s="114"/>
    </row>
    <row r="74" spans="1:10" s="225" customFormat="1" x14ac:dyDescent="0.45">
      <c r="A74" s="219"/>
      <c r="B74" s="25" t="s">
        <v>1266</v>
      </c>
      <c r="C74" s="30"/>
      <c r="D74" s="32"/>
      <c r="E74" s="29"/>
      <c r="F74" s="31"/>
      <c r="G74" s="30"/>
      <c r="H74" s="31"/>
      <c r="I74" s="30"/>
      <c r="J74" s="114"/>
    </row>
    <row r="75" spans="1:10" s="225" customFormat="1" x14ac:dyDescent="0.45">
      <c r="A75" s="290"/>
      <c r="B75" s="16" t="s">
        <v>1262</v>
      </c>
      <c r="C75" s="30"/>
      <c r="D75" s="32" t="s">
        <v>297</v>
      </c>
      <c r="E75" s="29">
        <v>1000</v>
      </c>
      <c r="F75" s="233">
        <f>E75*C75</f>
        <v>0</v>
      </c>
      <c r="G75" s="420" t="s">
        <v>403</v>
      </c>
      <c r="H75" s="421"/>
      <c r="I75" s="233">
        <f>H75+F75</f>
        <v>0</v>
      </c>
      <c r="J75" s="114"/>
    </row>
    <row r="76" spans="1:10" s="225" customFormat="1" x14ac:dyDescent="0.45">
      <c r="A76" s="290"/>
      <c r="B76" s="16" t="s">
        <v>1261</v>
      </c>
      <c r="C76" s="30"/>
      <c r="D76" s="32" t="s">
        <v>17</v>
      </c>
      <c r="E76" s="29">
        <v>100</v>
      </c>
      <c r="F76" s="233">
        <f>E76*C76</f>
        <v>0</v>
      </c>
      <c r="G76" s="420" t="s">
        <v>403</v>
      </c>
      <c r="H76" s="421"/>
      <c r="I76" s="233">
        <f>H76+F76</f>
        <v>0</v>
      </c>
      <c r="J76" s="114"/>
    </row>
    <row r="77" spans="1:10" s="225" customFormat="1" x14ac:dyDescent="0.45">
      <c r="A77" s="290"/>
      <c r="B77" s="16"/>
      <c r="C77" s="30"/>
      <c r="D77" s="32"/>
      <c r="E77" s="29"/>
      <c r="F77" s="233"/>
      <c r="G77" s="286"/>
      <c r="H77" s="287"/>
      <c r="I77" s="233"/>
      <c r="J77" s="114"/>
    </row>
    <row r="78" spans="1:10" x14ac:dyDescent="0.5">
      <c r="A78" s="288">
        <v>13.16</v>
      </c>
      <c r="B78" s="27" t="s">
        <v>326</v>
      </c>
      <c r="C78" s="9"/>
      <c r="D78" s="10"/>
      <c r="E78" s="48"/>
      <c r="F78" s="13"/>
      <c r="G78" s="9"/>
      <c r="H78" s="11"/>
      <c r="I78" s="9"/>
      <c r="J78" s="328"/>
    </row>
    <row r="79" spans="1:10" x14ac:dyDescent="0.5">
      <c r="A79" s="290" t="s">
        <v>1275</v>
      </c>
      <c r="B79" s="9" t="s">
        <v>1267</v>
      </c>
      <c r="C79" s="9"/>
      <c r="D79" s="10" t="s">
        <v>9</v>
      </c>
      <c r="E79" s="48">
        <v>101</v>
      </c>
      <c r="F79" s="23">
        <f t="shared" ref="F79:F85" si="8">E79*C79</f>
        <v>0</v>
      </c>
      <c r="G79" s="9">
        <v>82</v>
      </c>
      <c r="H79" s="23">
        <f t="shared" ref="H79:H85" si="9">G79*C79</f>
        <v>0</v>
      </c>
      <c r="I79" s="23">
        <f t="shared" ref="I79:I85" si="10">H79+F79</f>
        <v>0</v>
      </c>
      <c r="J79" s="328" t="s">
        <v>327</v>
      </c>
    </row>
    <row r="80" spans="1:10" x14ac:dyDescent="0.5">
      <c r="A80" s="290" t="s">
        <v>1276</v>
      </c>
      <c r="B80" s="9" t="s">
        <v>1268</v>
      </c>
      <c r="C80" s="9"/>
      <c r="D80" s="10" t="s">
        <v>9</v>
      </c>
      <c r="E80" s="48">
        <v>95</v>
      </c>
      <c r="F80" s="23">
        <f t="shared" si="8"/>
        <v>0</v>
      </c>
      <c r="G80" s="9">
        <v>82</v>
      </c>
      <c r="H80" s="23">
        <f t="shared" si="9"/>
        <v>0</v>
      </c>
      <c r="I80" s="23">
        <f t="shared" si="10"/>
        <v>0</v>
      </c>
      <c r="J80" s="328" t="s">
        <v>327</v>
      </c>
    </row>
    <row r="81" spans="1:10" x14ac:dyDescent="0.5">
      <c r="A81" s="290" t="s">
        <v>1277</v>
      </c>
      <c r="B81" s="9" t="s">
        <v>1269</v>
      </c>
      <c r="C81" s="9"/>
      <c r="D81" s="10" t="s">
        <v>9</v>
      </c>
      <c r="E81" s="48">
        <v>95</v>
      </c>
      <c r="F81" s="23">
        <f t="shared" si="8"/>
        <v>0</v>
      </c>
      <c r="G81" s="9">
        <v>61</v>
      </c>
      <c r="H81" s="23">
        <f t="shared" si="9"/>
        <v>0</v>
      </c>
      <c r="I81" s="23">
        <f t="shared" si="10"/>
        <v>0</v>
      </c>
      <c r="J81" s="328" t="s">
        <v>327</v>
      </c>
    </row>
    <row r="82" spans="1:10" x14ac:dyDescent="0.5">
      <c r="A82" s="290" t="s">
        <v>1278</v>
      </c>
      <c r="B82" s="9" t="s">
        <v>1270</v>
      </c>
      <c r="C82" s="9"/>
      <c r="D82" s="10" t="s">
        <v>9</v>
      </c>
      <c r="E82" s="48">
        <v>95</v>
      </c>
      <c r="F82" s="23">
        <f t="shared" si="8"/>
        <v>0</v>
      </c>
      <c r="G82" s="9">
        <v>31</v>
      </c>
      <c r="H82" s="23">
        <f t="shared" si="9"/>
        <v>0</v>
      </c>
      <c r="I82" s="23">
        <f t="shared" si="10"/>
        <v>0</v>
      </c>
      <c r="J82" s="328"/>
    </row>
    <row r="83" spans="1:10" x14ac:dyDescent="0.5">
      <c r="A83" s="290" t="s">
        <v>1279</v>
      </c>
      <c r="B83" s="9" t="s">
        <v>1271</v>
      </c>
      <c r="C83" s="9"/>
      <c r="D83" s="10" t="s">
        <v>9</v>
      </c>
      <c r="E83" s="48"/>
      <c r="F83" s="23">
        <f t="shared" si="8"/>
        <v>0</v>
      </c>
      <c r="G83" s="9">
        <v>30</v>
      </c>
      <c r="H83" s="23">
        <f t="shared" si="9"/>
        <v>0</v>
      </c>
      <c r="I83" s="23">
        <f t="shared" si="10"/>
        <v>0</v>
      </c>
      <c r="J83" s="114" t="s">
        <v>1274</v>
      </c>
    </row>
    <row r="84" spans="1:10" x14ac:dyDescent="0.5">
      <c r="A84" s="290" t="s">
        <v>1280</v>
      </c>
      <c r="B84" s="9" t="s">
        <v>1272</v>
      </c>
      <c r="C84" s="9"/>
      <c r="D84" s="10" t="s">
        <v>9</v>
      </c>
      <c r="E84" s="48"/>
      <c r="F84" s="23">
        <f t="shared" si="8"/>
        <v>0</v>
      </c>
      <c r="G84" s="9">
        <v>40</v>
      </c>
      <c r="H84" s="23">
        <f t="shared" si="9"/>
        <v>0</v>
      </c>
      <c r="I84" s="23">
        <f t="shared" si="10"/>
        <v>0</v>
      </c>
      <c r="J84" s="114" t="s">
        <v>1274</v>
      </c>
    </row>
    <row r="85" spans="1:10" x14ac:dyDescent="0.5">
      <c r="A85" s="290" t="s">
        <v>1281</v>
      </c>
      <c r="B85" s="9" t="s">
        <v>1273</v>
      </c>
      <c r="C85" s="9"/>
      <c r="D85" s="10" t="s">
        <v>9</v>
      </c>
      <c r="E85" s="48"/>
      <c r="F85" s="23">
        <f t="shared" si="8"/>
        <v>0</v>
      </c>
      <c r="G85" s="9">
        <v>45</v>
      </c>
      <c r="H85" s="23">
        <f t="shared" si="9"/>
        <v>0</v>
      </c>
      <c r="I85" s="23">
        <f t="shared" si="10"/>
        <v>0</v>
      </c>
      <c r="J85" s="114" t="s">
        <v>1274</v>
      </c>
    </row>
    <row r="86" spans="1:10" x14ac:dyDescent="0.5">
      <c r="A86" s="10"/>
      <c r="B86" s="9"/>
      <c r="C86" s="9"/>
      <c r="D86" s="10"/>
      <c r="E86" s="48"/>
      <c r="F86" s="23"/>
      <c r="G86" s="9"/>
      <c r="H86" s="23"/>
      <c r="I86" s="23"/>
      <c r="J86" s="328"/>
    </row>
    <row r="87" spans="1:10" s="225" customFormat="1" x14ac:dyDescent="0.45">
      <c r="A87" s="291">
        <v>13.17</v>
      </c>
      <c r="B87" s="25" t="s">
        <v>1285</v>
      </c>
      <c r="C87" s="30"/>
      <c r="D87" s="32"/>
      <c r="E87" s="29"/>
      <c r="F87" s="31"/>
      <c r="G87" s="30"/>
      <c r="H87" s="31"/>
      <c r="I87" s="30"/>
      <c r="J87" s="114"/>
    </row>
    <row r="88" spans="1:10" s="225" customFormat="1" ht="36" x14ac:dyDescent="0.45">
      <c r="A88" s="32" t="s">
        <v>1282</v>
      </c>
      <c r="B88" s="16" t="s">
        <v>1287</v>
      </c>
      <c r="C88" s="30"/>
      <c r="D88" s="32" t="s">
        <v>9</v>
      </c>
      <c r="E88" s="29">
        <v>350</v>
      </c>
      <c r="F88" s="233">
        <f t="shared" ref="F88:F99" si="11">E88*C88</f>
        <v>0</v>
      </c>
      <c r="G88" s="30">
        <v>153</v>
      </c>
      <c r="H88" s="233">
        <f t="shared" ref="H88:H99" si="12">G88*C88</f>
        <v>0</v>
      </c>
      <c r="I88" s="233">
        <f t="shared" ref="I88:I99" si="13">H88+F88</f>
        <v>0</v>
      </c>
      <c r="J88" s="114" t="s">
        <v>1286</v>
      </c>
    </row>
    <row r="89" spans="1:10" s="225" customFormat="1" ht="36" x14ac:dyDescent="0.45">
      <c r="A89" s="32"/>
      <c r="B89" s="16" t="s">
        <v>1288</v>
      </c>
      <c r="C89" s="30"/>
      <c r="D89" s="32" t="s">
        <v>9</v>
      </c>
      <c r="E89" s="29">
        <v>350</v>
      </c>
      <c r="F89" s="233">
        <f t="shared" si="11"/>
        <v>0</v>
      </c>
      <c r="G89" s="30">
        <v>198</v>
      </c>
      <c r="H89" s="233">
        <f t="shared" si="12"/>
        <v>0</v>
      </c>
      <c r="I89" s="233">
        <f t="shared" si="13"/>
        <v>0</v>
      </c>
      <c r="J89" s="114" t="s">
        <v>1286</v>
      </c>
    </row>
    <row r="90" spans="1:10" s="225" customFormat="1" ht="36" x14ac:dyDescent="0.45">
      <c r="A90" s="32"/>
      <c r="B90" s="16" t="s">
        <v>1367</v>
      </c>
      <c r="C90" s="30"/>
      <c r="D90" s="32" t="s">
        <v>9</v>
      </c>
      <c r="E90" s="29">
        <v>440</v>
      </c>
      <c r="F90" s="233">
        <f t="shared" si="11"/>
        <v>0</v>
      </c>
      <c r="G90" s="30">
        <v>179</v>
      </c>
      <c r="H90" s="233">
        <f t="shared" si="12"/>
        <v>0</v>
      </c>
      <c r="I90" s="233">
        <f t="shared" si="13"/>
        <v>0</v>
      </c>
      <c r="J90" s="114" t="s">
        <v>1286</v>
      </c>
    </row>
    <row r="91" spans="1:10" s="225" customFormat="1" x14ac:dyDescent="0.45">
      <c r="A91" s="32"/>
      <c r="B91" s="16" t="s">
        <v>1368</v>
      </c>
      <c r="C91" s="30"/>
      <c r="D91" s="32" t="s">
        <v>17</v>
      </c>
      <c r="E91" s="29">
        <v>212</v>
      </c>
      <c r="F91" s="233">
        <f t="shared" si="11"/>
        <v>0</v>
      </c>
      <c r="G91" s="30">
        <v>179</v>
      </c>
      <c r="H91" s="233">
        <f t="shared" si="12"/>
        <v>0</v>
      </c>
      <c r="I91" s="233">
        <f t="shared" si="13"/>
        <v>0</v>
      </c>
      <c r="J91" s="114" t="s">
        <v>1369</v>
      </c>
    </row>
    <row r="92" spans="1:10" s="225" customFormat="1" ht="36" x14ac:dyDescent="0.45">
      <c r="A92" s="32" t="s">
        <v>1283</v>
      </c>
      <c r="B92" s="16" t="s">
        <v>1290</v>
      </c>
      <c r="C92" s="30"/>
      <c r="D92" s="32" t="s">
        <v>9</v>
      </c>
      <c r="E92" s="29">
        <v>280</v>
      </c>
      <c r="F92" s="233">
        <f t="shared" si="11"/>
        <v>0</v>
      </c>
      <c r="G92" s="30">
        <v>99</v>
      </c>
      <c r="H92" s="233">
        <f t="shared" si="12"/>
        <v>0</v>
      </c>
      <c r="I92" s="233">
        <f t="shared" si="13"/>
        <v>0</v>
      </c>
      <c r="J92" s="114" t="s">
        <v>1286</v>
      </c>
    </row>
    <row r="93" spans="1:10" s="225" customFormat="1" ht="36" x14ac:dyDescent="0.45">
      <c r="A93" s="32"/>
      <c r="B93" s="16" t="s">
        <v>1289</v>
      </c>
      <c r="C93" s="30"/>
      <c r="D93" s="32" t="s">
        <v>9</v>
      </c>
      <c r="E93" s="29">
        <v>280</v>
      </c>
      <c r="F93" s="233">
        <f t="shared" si="11"/>
        <v>0</v>
      </c>
      <c r="G93" s="30">
        <v>158</v>
      </c>
      <c r="H93" s="233">
        <f t="shared" si="12"/>
        <v>0</v>
      </c>
      <c r="I93" s="233">
        <f t="shared" si="13"/>
        <v>0</v>
      </c>
      <c r="J93" s="114" t="s">
        <v>1286</v>
      </c>
    </row>
    <row r="94" spans="1:10" s="225" customFormat="1" ht="36" x14ac:dyDescent="0.45">
      <c r="A94" s="32"/>
      <c r="B94" s="16" t="s">
        <v>1370</v>
      </c>
      <c r="C94" s="30"/>
      <c r="D94" s="32" t="s">
        <v>9</v>
      </c>
      <c r="E94" s="29">
        <v>330</v>
      </c>
      <c r="F94" s="233">
        <f t="shared" si="11"/>
        <v>0</v>
      </c>
      <c r="G94" s="30">
        <v>99</v>
      </c>
      <c r="H94" s="233">
        <f t="shared" si="12"/>
        <v>0</v>
      </c>
      <c r="I94" s="233">
        <f t="shared" si="13"/>
        <v>0</v>
      </c>
      <c r="J94" s="114" t="s">
        <v>1286</v>
      </c>
    </row>
    <row r="95" spans="1:10" s="225" customFormat="1" x14ac:dyDescent="0.45">
      <c r="A95" s="32"/>
      <c r="B95" s="16" t="s">
        <v>1371</v>
      </c>
      <c r="C95" s="30"/>
      <c r="D95" s="32" t="s">
        <v>17</v>
      </c>
      <c r="E95" s="29">
        <v>163</v>
      </c>
      <c r="F95" s="233">
        <f t="shared" si="11"/>
        <v>0</v>
      </c>
      <c r="G95" s="30">
        <v>99</v>
      </c>
      <c r="H95" s="233">
        <f t="shared" si="12"/>
        <v>0</v>
      </c>
      <c r="I95" s="233">
        <f t="shared" si="13"/>
        <v>0</v>
      </c>
      <c r="J95" s="114" t="s">
        <v>1369</v>
      </c>
    </row>
    <row r="96" spans="1:10" s="225" customFormat="1" ht="36" x14ac:dyDescent="0.45">
      <c r="A96" s="32" t="s">
        <v>1284</v>
      </c>
      <c r="B96" s="16" t="s">
        <v>1372</v>
      </c>
      <c r="C96" s="30"/>
      <c r="D96" s="32" t="s">
        <v>9</v>
      </c>
      <c r="E96" s="29">
        <v>250</v>
      </c>
      <c r="F96" s="233">
        <f t="shared" si="11"/>
        <v>0</v>
      </c>
      <c r="G96" s="30">
        <v>99</v>
      </c>
      <c r="H96" s="233">
        <f t="shared" si="12"/>
        <v>0</v>
      </c>
      <c r="I96" s="233">
        <f t="shared" si="13"/>
        <v>0</v>
      </c>
      <c r="J96" s="114" t="s">
        <v>1286</v>
      </c>
    </row>
    <row r="97" spans="1:10" s="225" customFormat="1" ht="36" x14ac:dyDescent="0.45">
      <c r="A97" s="32"/>
      <c r="B97" s="16" t="s">
        <v>1373</v>
      </c>
      <c r="C97" s="30"/>
      <c r="D97" s="32" t="s">
        <v>9</v>
      </c>
      <c r="E97" s="29">
        <v>250</v>
      </c>
      <c r="F97" s="233">
        <f t="shared" si="11"/>
        <v>0</v>
      </c>
      <c r="G97" s="30">
        <v>158</v>
      </c>
      <c r="H97" s="233">
        <f t="shared" si="12"/>
        <v>0</v>
      </c>
      <c r="I97" s="233">
        <f t="shared" si="13"/>
        <v>0</v>
      </c>
      <c r="J97" s="114" t="s">
        <v>1286</v>
      </c>
    </row>
    <row r="98" spans="1:10" s="225" customFormat="1" ht="36" x14ac:dyDescent="0.45">
      <c r="A98" s="32"/>
      <c r="B98" s="16" t="s">
        <v>1374</v>
      </c>
      <c r="C98" s="30"/>
      <c r="D98" s="32" t="s">
        <v>9</v>
      </c>
      <c r="E98" s="29">
        <v>310</v>
      </c>
      <c r="F98" s="233">
        <f t="shared" si="11"/>
        <v>0</v>
      </c>
      <c r="G98" s="30">
        <v>99</v>
      </c>
      <c r="H98" s="233">
        <f t="shared" si="12"/>
        <v>0</v>
      </c>
      <c r="I98" s="233">
        <f t="shared" si="13"/>
        <v>0</v>
      </c>
      <c r="J98" s="114" t="s">
        <v>1286</v>
      </c>
    </row>
    <row r="99" spans="1:10" s="225" customFormat="1" x14ac:dyDescent="0.45">
      <c r="A99" s="32"/>
      <c r="B99" s="16" t="s">
        <v>1375</v>
      </c>
      <c r="C99" s="30"/>
      <c r="D99" s="32" t="s">
        <v>17</v>
      </c>
      <c r="E99" s="29">
        <v>151</v>
      </c>
      <c r="F99" s="233">
        <f t="shared" si="11"/>
        <v>0</v>
      </c>
      <c r="G99" s="30">
        <v>99</v>
      </c>
      <c r="H99" s="233">
        <f t="shared" si="12"/>
        <v>0</v>
      </c>
      <c r="I99" s="233">
        <f t="shared" si="13"/>
        <v>0</v>
      </c>
      <c r="J99" s="114" t="s">
        <v>1369</v>
      </c>
    </row>
    <row r="100" spans="1:10" s="225" customFormat="1" x14ac:dyDescent="0.45">
      <c r="A100" s="32"/>
      <c r="B100" s="16"/>
      <c r="C100" s="30"/>
      <c r="D100" s="32"/>
      <c r="E100" s="29"/>
      <c r="F100" s="233"/>
      <c r="G100" s="30"/>
      <c r="H100" s="233"/>
      <c r="I100" s="233"/>
      <c r="J100" s="114"/>
    </row>
    <row r="101" spans="1:10" s="225" customFormat="1" x14ac:dyDescent="0.45">
      <c r="A101" s="32"/>
      <c r="B101" s="25" t="s">
        <v>1291</v>
      </c>
      <c r="C101" s="30"/>
      <c r="D101" s="32"/>
      <c r="E101" s="29"/>
      <c r="F101" s="233"/>
      <c r="G101" s="30"/>
      <c r="H101" s="233"/>
      <c r="I101" s="233"/>
      <c r="J101" s="114"/>
    </row>
    <row r="102" spans="1:10" s="2" customFormat="1" ht="43.5" x14ac:dyDescent="0.45">
      <c r="A102" s="159"/>
      <c r="B102" s="200" t="s">
        <v>508</v>
      </c>
      <c r="C102" s="201"/>
      <c r="D102" s="202" t="s">
        <v>9</v>
      </c>
      <c r="E102" s="203">
        <v>60</v>
      </c>
      <c r="F102" s="184">
        <f>C102*E102</f>
        <v>0</v>
      </c>
      <c r="G102" s="73">
        <v>25</v>
      </c>
      <c r="H102" s="73">
        <f>G102*C102</f>
        <v>0</v>
      </c>
      <c r="I102" s="184">
        <f>F102+H102</f>
        <v>0</v>
      </c>
      <c r="J102" s="19"/>
    </row>
    <row r="103" spans="1:10" x14ac:dyDescent="0.5">
      <c r="A103" s="10"/>
      <c r="B103" s="9"/>
      <c r="C103" s="9"/>
      <c r="D103" s="10"/>
      <c r="E103" s="48"/>
      <c r="F103" s="11"/>
      <c r="G103" s="9"/>
      <c r="H103" s="11"/>
      <c r="I103" s="109"/>
      <c r="J103" s="328"/>
    </row>
    <row r="104" spans="1:10" s="225" customFormat="1" x14ac:dyDescent="0.45">
      <c r="A104" s="291">
        <v>13.18</v>
      </c>
      <c r="B104" s="25" t="s">
        <v>1295</v>
      </c>
      <c r="C104" s="30"/>
      <c r="D104" s="32"/>
      <c r="E104" s="29"/>
      <c r="F104" s="31"/>
      <c r="G104" s="30"/>
      <c r="H104" s="31"/>
      <c r="I104" s="30"/>
      <c r="J104" s="114"/>
    </row>
    <row r="105" spans="1:10" s="225" customFormat="1" ht="72" x14ac:dyDescent="0.45">
      <c r="A105" s="32" t="s">
        <v>1292</v>
      </c>
      <c r="B105" s="16" t="s">
        <v>1296</v>
      </c>
      <c r="C105" s="30"/>
      <c r="D105" s="32" t="s">
        <v>9</v>
      </c>
      <c r="E105" s="29">
        <v>794</v>
      </c>
      <c r="F105" s="233">
        <f t="shared" ref="F105:F111" si="14">E105*C105</f>
        <v>0</v>
      </c>
      <c r="G105" s="30">
        <v>244</v>
      </c>
      <c r="H105" s="233">
        <f t="shared" ref="H105:H111" si="15">G105*C105</f>
        <v>0</v>
      </c>
      <c r="I105" s="233">
        <f t="shared" ref="I105:I111" si="16">H105+F105</f>
        <v>0</v>
      </c>
      <c r="J105" s="114" t="s">
        <v>1302</v>
      </c>
    </row>
    <row r="106" spans="1:10" s="225" customFormat="1" ht="54" x14ac:dyDescent="0.45">
      <c r="A106" s="32"/>
      <c r="B106" s="16" t="s">
        <v>1297</v>
      </c>
      <c r="C106" s="30"/>
      <c r="D106" s="32" t="s">
        <v>9</v>
      </c>
      <c r="E106" s="29">
        <v>794</v>
      </c>
      <c r="F106" s="233">
        <f t="shared" si="14"/>
        <v>0</v>
      </c>
      <c r="G106" s="30">
        <v>334</v>
      </c>
      <c r="H106" s="233">
        <f t="shared" si="15"/>
        <v>0</v>
      </c>
      <c r="I106" s="233">
        <f t="shared" si="16"/>
        <v>0</v>
      </c>
      <c r="J106" s="114" t="s">
        <v>1303</v>
      </c>
    </row>
    <row r="107" spans="1:10" s="225" customFormat="1" ht="72" x14ac:dyDescent="0.45">
      <c r="A107" s="32" t="s">
        <v>1293</v>
      </c>
      <c r="B107" s="16" t="s">
        <v>1298</v>
      </c>
      <c r="C107" s="30"/>
      <c r="D107" s="32" t="s">
        <v>9</v>
      </c>
      <c r="E107" s="29">
        <v>1047</v>
      </c>
      <c r="F107" s="233">
        <f t="shared" si="14"/>
        <v>0</v>
      </c>
      <c r="G107" s="30">
        <v>244</v>
      </c>
      <c r="H107" s="233">
        <f t="shared" si="15"/>
        <v>0</v>
      </c>
      <c r="I107" s="233">
        <f t="shared" si="16"/>
        <v>0</v>
      </c>
      <c r="J107" s="114" t="s">
        <v>1302</v>
      </c>
    </row>
    <row r="108" spans="1:10" s="225" customFormat="1" ht="54" x14ac:dyDescent="0.45">
      <c r="A108" s="32"/>
      <c r="B108" s="16" t="s">
        <v>1299</v>
      </c>
      <c r="C108" s="30"/>
      <c r="D108" s="32" t="s">
        <v>9</v>
      </c>
      <c r="E108" s="29">
        <v>1047</v>
      </c>
      <c r="F108" s="233">
        <f t="shared" si="14"/>
        <v>0</v>
      </c>
      <c r="G108" s="30">
        <v>334</v>
      </c>
      <c r="H108" s="233">
        <f t="shared" si="15"/>
        <v>0</v>
      </c>
      <c r="I108" s="233">
        <f t="shared" si="16"/>
        <v>0</v>
      </c>
      <c r="J108" s="114" t="s">
        <v>1303</v>
      </c>
    </row>
    <row r="109" spans="1:10" s="225" customFormat="1" ht="72" x14ac:dyDescent="0.45">
      <c r="A109" s="32" t="s">
        <v>1294</v>
      </c>
      <c r="B109" s="16" t="s">
        <v>1300</v>
      </c>
      <c r="C109" s="30"/>
      <c r="D109" s="32" t="s">
        <v>9</v>
      </c>
      <c r="E109" s="29">
        <v>2500</v>
      </c>
      <c r="F109" s="233">
        <f t="shared" si="14"/>
        <v>0</v>
      </c>
      <c r="G109" s="30">
        <v>244</v>
      </c>
      <c r="H109" s="233">
        <f t="shared" si="15"/>
        <v>0</v>
      </c>
      <c r="I109" s="233">
        <f t="shared" si="16"/>
        <v>0</v>
      </c>
      <c r="J109" s="114" t="s">
        <v>1302</v>
      </c>
    </row>
    <row r="110" spans="1:10" s="225" customFormat="1" ht="54" x14ac:dyDescent="0.45">
      <c r="A110" s="32"/>
      <c r="B110" s="16" t="s">
        <v>1301</v>
      </c>
      <c r="C110" s="30"/>
      <c r="D110" s="32" t="s">
        <v>9</v>
      </c>
      <c r="E110" s="29">
        <v>2500</v>
      </c>
      <c r="F110" s="233">
        <f t="shared" si="14"/>
        <v>0</v>
      </c>
      <c r="G110" s="30">
        <v>334</v>
      </c>
      <c r="H110" s="233">
        <f t="shared" si="15"/>
        <v>0</v>
      </c>
      <c r="I110" s="233">
        <f t="shared" si="16"/>
        <v>0</v>
      </c>
      <c r="J110" s="114" t="s">
        <v>1303</v>
      </c>
    </row>
    <row r="111" spans="1:10" s="225" customFormat="1" ht="43.5" x14ac:dyDescent="0.45">
      <c r="A111" s="32"/>
      <c r="B111" s="16" t="s">
        <v>1378</v>
      </c>
      <c r="C111" s="30"/>
      <c r="D111" s="32" t="s">
        <v>17</v>
      </c>
      <c r="E111" s="29"/>
      <c r="F111" s="233">
        <f t="shared" si="14"/>
        <v>0</v>
      </c>
      <c r="G111" s="30">
        <v>220</v>
      </c>
      <c r="H111" s="233">
        <f t="shared" si="15"/>
        <v>0</v>
      </c>
      <c r="I111" s="233">
        <f t="shared" si="16"/>
        <v>0</v>
      </c>
      <c r="J111" s="114"/>
    </row>
    <row r="112" spans="1:10" x14ac:dyDescent="0.5">
      <c r="A112" s="10"/>
      <c r="B112" s="9"/>
      <c r="C112" s="9"/>
      <c r="D112" s="10"/>
      <c r="E112" s="48"/>
      <c r="F112" s="13"/>
      <c r="G112" s="9"/>
      <c r="H112" s="11"/>
      <c r="I112" s="9"/>
      <c r="J112" s="328"/>
    </row>
    <row r="113" spans="1:10" s="225" customFormat="1" x14ac:dyDescent="0.45">
      <c r="A113" s="291">
        <v>13.19</v>
      </c>
      <c r="B113" s="25" t="s">
        <v>1316</v>
      </c>
      <c r="C113" s="30"/>
      <c r="D113" s="32"/>
      <c r="E113" s="29"/>
      <c r="F113" s="31"/>
      <c r="G113" s="30"/>
      <c r="H113" s="31"/>
      <c r="I113" s="30"/>
      <c r="J113" s="114"/>
    </row>
    <row r="114" spans="1:10" s="225" customFormat="1" ht="43.5" x14ac:dyDescent="0.45">
      <c r="A114" s="32" t="s">
        <v>1304</v>
      </c>
      <c r="B114" s="16" t="s">
        <v>1309</v>
      </c>
      <c r="C114" s="30"/>
      <c r="D114" s="32" t="s">
        <v>9</v>
      </c>
      <c r="E114" s="29">
        <v>450</v>
      </c>
      <c r="F114" s="233">
        <f t="shared" ref="F114:F119" si="17">E114*C114</f>
        <v>0</v>
      </c>
      <c r="G114" s="30">
        <v>250</v>
      </c>
      <c r="H114" s="233">
        <f>G114*C114</f>
        <v>0</v>
      </c>
      <c r="I114" s="233">
        <f t="shared" ref="I114:I119" si="18">H114+F114</f>
        <v>0</v>
      </c>
      <c r="J114" s="114"/>
    </row>
    <row r="115" spans="1:10" s="225" customFormat="1" ht="43.5" x14ac:dyDescent="0.45">
      <c r="A115" s="32" t="s">
        <v>1305</v>
      </c>
      <c r="B115" s="16" t="s">
        <v>1310</v>
      </c>
      <c r="C115" s="30"/>
      <c r="D115" s="32" t="s">
        <v>9</v>
      </c>
      <c r="E115" s="29">
        <v>550</v>
      </c>
      <c r="F115" s="233">
        <f t="shared" si="17"/>
        <v>0</v>
      </c>
      <c r="G115" s="30">
        <v>55</v>
      </c>
      <c r="H115" s="233">
        <f>G115*C115</f>
        <v>0</v>
      </c>
      <c r="I115" s="233">
        <f t="shared" si="18"/>
        <v>0</v>
      </c>
      <c r="J115" s="114"/>
    </row>
    <row r="116" spans="1:10" s="225" customFormat="1" ht="43.5" x14ac:dyDescent="0.45">
      <c r="A116" s="32" t="s">
        <v>1306</v>
      </c>
      <c r="B116" s="16" t="s">
        <v>1311</v>
      </c>
      <c r="C116" s="30"/>
      <c r="D116" s="32" t="s">
        <v>9</v>
      </c>
      <c r="E116" s="29">
        <v>331</v>
      </c>
      <c r="F116" s="233">
        <f t="shared" si="17"/>
        <v>0</v>
      </c>
      <c r="G116" s="30">
        <v>55</v>
      </c>
      <c r="H116" s="233">
        <f>G116*C116</f>
        <v>0</v>
      </c>
      <c r="I116" s="233">
        <f t="shared" si="18"/>
        <v>0</v>
      </c>
      <c r="J116" s="114"/>
    </row>
    <row r="117" spans="1:10" s="225" customFormat="1" ht="43.5" x14ac:dyDescent="0.45">
      <c r="A117" s="32" t="s">
        <v>1307</v>
      </c>
      <c r="B117" s="16" t="s">
        <v>1312</v>
      </c>
      <c r="C117" s="30"/>
      <c r="D117" s="32" t="s">
        <v>9</v>
      </c>
      <c r="E117" s="29">
        <v>427</v>
      </c>
      <c r="F117" s="233">
        <f t="shared" si="17"/>
        <v>0</v>
      </c>
      <c r="G117" s="30">
        <v>55</v>
      </c>
      <c r="H117" s="233">
        <f>G117*C117</f>
        <v>0</v>
      </c>
      <c r="I117" s="233">
        <f t="shared" si="18"/>
        <v>0</v>
      </c>
      <c r="J117" s="114"/>
    </row>
    <row r="118" spans="1:10" s="225" customFormat="1" ht="87" x14ac:dyDescent="0.45">
      <c r="A118" s="32" t="s">
        <v>1308</v>
      </c>
      <c r="B118" s="16" t="s">
        <v>1313</v>
      </c>
      <c r="C118" s="30"/>
      <c r="D118" s="32" t="s">
        <v>9</v>
      </c>
      <c r="E118" s="29">
        <v>400</v>
      </c>
      <c r="F118" s="233">
        <f t="shared" si="17"/>
        <v>0</v>
      </c>
      <c r="G118" s="30">
        <v>82</v>
      </c>
      <c r="H118" s="233">
        <f>G118*C118</f>
        <v>0</v>
      </c>
      <c r="I118" s="233">
        <f t="shared" si="18"/>
        <v>0</v>
      </c>
      <c r="J118" s="114" t="s">
        <v>1317</v>
      </c>
    </row>
    <row r="119" spans="1:10" s="225" customFormat="1" x14ac:dyDescent="0.45">
      <c r="A119" s="32" t="s">
        <v>1315</v>
      </c>
      <c r="B119" s="16" t="s">
        <v>1314</v>
      </c>
      <c r="C119" s="30"/>
      <c r="D119" s="32" t="s">
        <v>9</v>
      </c>
      <c r="E119" s="29">
        <v>700</v>
      </c>
      <c r="F119" s="233">
        <f t="shared" si="17"/>
        <v>0</v>
      </c>
      <c r="G119" s="420" t="s">
        <v>403</v>
      </c>
      <c r="H119" s="421"/>
      <c r="I119" s="233">
        <f t="shared" si="18"/>
        <v>0</v>
      </c>
      <c r="J119" s="114"/>
    </row>
    <row r="120" spans="1:10" s="225" customFormat="1" x14ac:dyDescent="0.45">
      <c r="A120" s="32"/>
      <c r="B120" s="16"/>
      <c r="C120" s="30"/>
      <c r="D120" s="32"/>
      <c r="E120" s="29"/>
      <c r="F120" s="233"/>
      <c r="G120" s="30"/>
      <c r="H120" s="233"/>
      <c r="I120" s="233"/>
      <c r="J120" s="114"/>
    </row>
    <row r="121" spans="1:10" s="225" customFormat="1" x14ac:dyDescent="0.45">
      <c r="A121" s="291">
        <v>13.2</v>
      </c>
      <c r="B121" s="25" t="s">
        <v>1319</v>
      </c>
      <c r="C121" s="30"/>
      <c r="D121" s="32"/>
      <c r="E121" s="29"/>
      <c r="F121" s="31"/>
      <c r="G121" s="30"/>
      <c r="H121" s="31"/>
      <c r="I121" s="30"/>
      <c r="J121" s="114"/>
    </row>
    <row r="122" spans="1:10" s="225" customFormat="1" x14ac:dyDescent="0.45">
      <c r="A122" s="32" t="s">
        <v>1318</v>
      </c>
      <c r="B122" s="16" t="s">
        <v>1320</v>
      </c>
      <c r="C122" s="30"/>
      <c r="D122" s="32" t="s">
        <v>9</v>
      </c>
      <c r="E122" s="29">
        <v>3500</v>
      </c>
      <c r="F122" s="233">
        <f>E122*C122</f>
        <v>0</v>
      </c>
      <c r="G122" s="420" t="s">
        <v>403</v>
      </c>
      <c r="H122" s="421"/>
      <c r="I122" s="233">
        <f>H122+F122</f>
        <v>0</v>
      </c>
      <c r="J122" s="114"/>
    </row>
    <row r="123" spans="1:10" s="225" customFormat="1" x14ac:dyDescent="0.45">
      <c r="A123" s="32"/>
      <c r="B123" s="16"/>
      <c r="C123" s="30"/>
      <c r="D123" s="32"/>
      <c r="E123" s="29"/>
      <c r="F123" s="233"/>
      <c r="G123" s="30"/>
      <c r="H123" s="233"/>
      <c r="I123" s="233"/>
      <c r="J123" s="114"/>
    </row>
    <row r="124" spans="1:10" s="225" customFormat="1" x14ac:dyDescent="0.45">
      <c r="A124" s="291">
        <v>13.21</v>
      </c>
      <c r="B124" s="25" t="s">
        <v>1323</v>
      </c>
      <c r="C124" s="30"/>
      <c r="D124" s="32"/>
      <c r="E124" s="29"/>
      <c r="F124" s="31"/>
      <c r="G124" s="30"/>
      <c r="H124" s="31"/>
      <c r="I124" s="30"/>
      <c r="J124" s="114"/>
    </row>
    <row r="125" spans="1:10" s="225" customFormat="1" ht="43.5" x14ac:dyDescent="0.45">
      <c r="A125" s="32" t="s">
        <v>1321</v>
      </c>
      <c r="B125" s="16" t="s">
        <v>1324</v>
      </c>
      <c r="C125" s="30"/>
      <c r="D125" s="32" t="s">
        <v>9</v>
      </c>
      <c r="E125" s="29">
        <v>1341</v>
      </c>
      <c r="F125" s="233">
        <f>E125*C125</f>
        <v>0</v>
      </c>
      <c r="G125" s="30">
        <v>130</v>
      </c>
      <c r="H125" s="233">
        <f>G125*C125</f>
        <v>0</v>
      </c>
      <c r="I125" s="233">
        <f>H125+F125</f>
        <v>0</v>
      </c>
      <c r="J125" s="114" t="s">
        <v>1326</v>
      </c>
    </row>
    <row r="126" spans="1:10" s="225" customFormat="1" ht="43.5" x14ac:dyDescent="0.45">
      <c r="A126" s="32" t="s">
        <v>1322</v>
      </c>
      <c r="B126" s="16" t="s">
        <v>1325</v>
      </c>
      <c r="C126" s="30"/>
      <c r="D126" s="32" t="s">
        <v>9</v>
      </c>
      <c r="E126" s="29">
        <v>1398</v>
      </c>
      <c r="F126" s="233">
        <f>E126*C126</f>
        <v>0</v>
      </c>
      <c r="G126" s="30">
        <v>130</v>
      </c>
      <c r="H126" s="233">
        <f>G126*C126</f>
        <v>0</v>
      </c>
      <c r="I126" s="233">
        <f>H126+F126</f>
        <v>0</v>
      </c>
      <c r="J126" s="114" t="s">
        <v>1327</v>
      </c>
    </row>
    <row r="127" spans="1:10" s="225" customFormat="1" x14ac:dyDescent="0.45">
      <c r="A127" s="32"/>
      <c r="B127" s="16"/>
      <c r="C127" s="30"/>
      <c r="D127" s="32"/>
      <c r="E127" s="29"/>
      <c r="F127" s="233"/>
      <c r="G127" s="30"/>
      <c r="H127" s="233"/>
      <c r="I127" s="233"/>
      <c r="J127" s="114"/>
    </row>
    <row r="128" spans="1:10" s="225" customFormat="1" x14ac:dyDescent="0.45">
      <c r="A128" s="291">
        <v>13.22</v>
      </c>
      <c r="B128" s="25" t="s">
        <v>1328</v>
      </c>
      <c r="C128" s="30"/>
      <c r="D128" s="32"/>
      <c r="E128" s="29"/>
      <c r="F128" s="31"/>
      <c r="G128" s="30"/>
      <c r="H128" s="31"/>
      <c r="I128" s="30"/>
      <c r="J128" s="114"/>
    </row>
    <row r="129" spans="1:12" s="225" customFormat="1" ht="87" x14ac:dyDescent="0.45">
      <c r="A129" s="32" t="s">
        <v>1331</v>
      </c>
      <c r="B129" s="16" t="s">
        <v>1329</v>
      </c>
      <c r="C129" s="30"/>
      <c r="D129" s="32" t="s">
        <v>9</v>
      </c>
      <c r="E129" s="29">
        <v>2500</v>
      </c>
      <c r="F129" s="233">
        <f>E129*C129</f>
        <v>0</v>
      </c>
      <c r="G129" s="30">
        <v>300</v>
      </c>
      <c r="H129" s="233">
        <f>G129*C129</f>
        <v>0</v>
      </c>
      <c r="I129" s="233">
        <f>H129+F129</f>
        <v>0</v>
      </c>
      <c r="J129" s="114" t="s">
        <v>1330</v>
      </c>
    </row>
    <row r="130" spans="1:12" s="225" customFormat="1" x14ac:dyDescent="0.45">
      <c r="A130" s="32"/>
      <c r="B130" s="16"/>
      <c r="C130" s="30"/>
      <c r="D130" s="32"/>
      <c r="E130" s="29"/>
      <c r="F130" s="233"/>
      <c r="G130" s="30"/>
      <c r="H130" s="233"/>
      <c r="I130" s="233"/>
      <c r="J130" s="114"/>
    </row>
    <row r="131" spans="1:12" x14ac:dyDescent="0.5">
      <c r="A131" s="10" t="s">
        <v>6</v>
      </c>
      <c r="B131" s="27" t="s">
        <v>328</v>
      </c>
      <c r="C131" s="9"/>
      <c r="D131" s="10"/>
      <c r="E131" s="48"/>
      <c r="F131" s="13"/>
      <c r="G131" s="9"/>
      <c r="H131" s="11"/>
      <c r="I131" s="9"/>
      <c r="J131" s="328"/>
      <c r="L131" s="6"/>
    </row>
    <row r="132" spans="1:12" x14ac:dyDescent="0.5">
      <c r="A132" s="10"/>
      <c r="B132" s="9" t="s">
        <v>1332</v>
      </c>
      <c r="C132" s="9"/>
      <c r="D132" s="10" t="s">
        <v>9</v>
      </c>
      <c r="E132" s="48">
        <v>564</v>
      </c>
      <c r="F132" s="23">
        <f>E132*C132</f>
        <v>0</v>
      </c>
      <c r="G132" s="9">
        <v>55</v>
      </c>
      <c r="H132" s="23">
        <f>G132*C132</f>
        <v>0</v>
      </c>
      <c r="I132" s="23">
        <f>H132+F132</f>
        <v>0</v>
      </c>
      <c r="J132" s="328" t="s">
        <v>1334</v>
      </c>
    </row>
    <row r="133" spans="1:12" x14ac:dyDescent="0.5">
      <c r="A133" s="10"/>
      <c r="B133" s="9" t="s">
        <v>1333</v>
      </c>
      <c r="C133" s="9"/>
      <c r="D133" s="10" t="s">
        <v>9</v>
      </c>
      <c r="E133" s="48">
        <v>673</v>
      </c>
      <c r="F133" s="23">
        <f>E133*C133</f>
        <v>0</v>
      </c>
      <c r="G133" s="9">
        <v>55</v>
      </c>
      <c r="H133" s="23">
        <f>G133*C133</f>
        <v>0</v>
      </c>
      <c r="I133" s="23">
        <f>H133+F133</f>
        <v>0</v>
      </c>
      <c r="J133" s="328" t="s">
        <v>329</v>
      </c>
    </row>
    <row r="134" spans="1:12" x14ac:dyDescent="0.5">
      <c r="A134" s="10"/>
      <c r="B134" s="9"/>
      <c r="C134" s="9"/>
      <c r="D134" s="10"/>
      <c r="E134" s="48"/>
      <c r="F134" s="13"/>
      <c r="G134" s="9"/>
      <c r="H134" s="11"/>
      <c r="I134" s="9"/>
      <c r="J134" s="328"/>
    </row>
    <row r="135" spans="1:12" x14ac:dyDescent="0.5">
      <c r="A135" s="10" t="s">
        <v>6</v>
      </c>
      <c r="B135" s="27" t="s">
        <v>330</v>
      </c>
      <c r="C135" s="9"/>
      <c r="D135" s="10"/>
      <c r="E135" s="48"/>
      <c r="F135" s="13"/>
      <c r="G135" s="9"/>
      <c r="H135" s="11"/>
      <c r="I135" s="9"/>
      <c r="J135" s="328"/>
    </row>
    <row r="136" spans="1:12" x14ac:dyDescent="0.5">
      <c r="A136" s="10"/>
      <c r="B136" s="9" t="s">
        <v>331</v>
      </c>
      <c r="C136" s="9"/>
      <c r="D136" s="10" t="s">
        <v>14</v>
      </c>
      <c r="E136" s="48">
        <v>177</v>
      </c>
      <c r="F136" s="23">
        <f>E136*C136</f>
        <v>0</v>
      </c>
      <c r="G136" s="9">
        <v>50</v>
      </c>
      <c r="H136" s="23">
        <f>G136*C136</f>
        <v>0</v>
      </c>
      <c r="I136" s="23">
        <f>H136+F136</f>
        <v>0</v>
      </c>
      <c r="J136" s="328"/>
    </row>
    <row r="137" spans="1:12" s="5" customFormat="1" x14ac:dyDescent="0.5">
      <c r="A137" s="117"/>
      <c r="B137" s="66"/>
      <c r="C137" s="16"/>
      <c r="D137" s="10"/>
      <c r="E137" s="48"/>
      <c r="F137" s="13"/>
      <c r="G137" s="9"/>
      <c r="H137" s="11"/>
      <c r="I137" s="9"/>
      <c r="J137" s="328"/>
    </row>
    <row r="138" spans="1:12" x14ac:dyDescent="0.5">
      <c r="A138" s="10" t="s">
        <v>6</v>
      </c>
      <c r="B138" s="27" t="s">
        <v>1335</v>
      </c>
      <c r="C138" s="9"/>
      <c r="D138" s="10"/>
      <c r="E138" s="48"/>
      <c r="F138" s="13"/>
      <c r="G138" s="9"/>
      <c r="H138" s="11"/>
      <c r="I138" s="9"/>
      <c r="J138" s="328"/>
      <c r="L138" s="6"/>
    </row>
    <row r="139" spans="1:12" x14ac:dyDescent="0.5">
      <c r="A139" s="10"/>
      <c r="B139" s="9" t="s">
        <v>1336</v>
      </c>
      <c r="C139" s="9"/>
      <c r="D139" s="10" t="s">
        <v>409</v>
      </c>
      <c r="E139" s="48">
        <v>18</v>
      </c>
      <c r="F139" s="23">
        <f>E139*C139</f>
        <v>0</v>
      </c>
      <c r="G139" s="9"/>
      <c r="H139" s="23">
        <f>G139*C139</f>
        <v>0</v>
      </c>
      <c r="I139" s="23">
        <f>H139+F139</f>
        <v>0</v>
      </c>
      <c r="J139" s="328"/>
    </row>
    <row r="140" spans="1:12" x14ac:dyDescent="0.5">
      <c r="A140" s="10"/>
      <c r="B140" s="9" t="s">
        <v>1337</v>
      </c>
      <c r="C140" s="9"/>
      <c r="D140" s="10" t="s">
        <v>409</v>
      </c>
      <c r="E140" s="48">
        <v>35</v>
      </c>
      <c r="F140" s="23">
        <f>E140*C140</f>
        <v>0</v>
      </c>
      <c r="G140" s="9"/>
      <c r="H140" s="23">
        <f>G140*C140</f>
        <v>0</v>
      </c>
      <c r="I140" s="23">
        <f>H140+F140</f>
        <v>0</v>
      </c>
      <c r="J140" s="328"/>
    </row>
    <row r="141" spans="1:12" x14ac:dyDescent="0.5">
      <c r="A141" s="10"/>
      <c r="B141" s="9" t="s">
        <v>1338</v>
      </c>
      <c r="C141" s="9"/>
      <c r="D141" s="10" t="s">
        <v>409</v>
      </c>
      <c r="E141" s="48">
        <v>165</v>
      </c>
      <c r="F141" s="23">
        <f>E141*C141</f>
        <v>0</v>
      </c>
      <c r="G141" s="9"/>
      <c r="H141" s="23">
        <f>G141*C141</f>
        <v>0</v>
      </c>
      <c r="I141" s="23">
        <f>H141+F141</f>
        <v>0</v>
      </c>
      <c r="J141" s="328"/>
    </row>
    <row r="142" spans="1:12" x14ac:dyDescent="0.5">
      <c r="A142" s="10"/>
      <c r="B142" s="9"/>
      <c r="C142" s="9"/>
      <c r="D142" s="10"/>
      <c r="E142" s="48"/>
      <c r="F142" s="13"/>
      <c r="G142" s="9"/>
      <c r="H142" s="11"/>
      <c r="I142" s="9"/>
      <c r="J142" s="328"/>
    </row>
    <row r="143" spans="1:12" x14ac:dyDescent="0.5">
      <c r="A143" s="10" t="s">
        <v>6</v>
      </c>
      <c r="B143" s="27" t="s">
        <v>330</v>
      </c>
      <c r="C143" s="9"/>
      <c r="D143" s="10"/>
      <c r="E143" s="48"/>
      <c r="F143" s="13"/>
      <c r="G143" s="9"/>
      <c r="H143" s="11"/>
      <c r="I143" s="9"/>
      <c r="J143" s="328"/>
    </row>
    <row r="144" spans="1:12" x14ac:dyDescent="0.5">
      <c r="A144" s="10"/>
      <c r="B144" s="9" t="s">
        <v>331</v>
      </c>
      <c r="C144" s="9"/>
      <c r="D144" s="10" t="s">
        <v>14</v>
      </c>
      <c r="E144" s="48">
        <v>177</v>
      </c>
      <c r="F144" s="23">
        <f>E144*C144</f>
        <v>0</v>
      </c>
      <c r="G144" s="9">
        <v>50</v>
      </c>
      <c r="H144" s="23">
        <f>G144*C144</f>
        <v>0</v>
      </c>
      <c r="I144" s="23">
        <f>H144+F144</f>
        <v>0</v>
      </c>
      <c r="J144" s="328"/>
    </row>
    <row r="145" spans="1:11" x14ac:dyDescent="0.5">
      <c r="A145" s="10"/>
      <c r="B145" s="9"/>
      <c r="C145" s="9"/>
      <c r="D145" s="10"/>
      <c r="E145" s="48"/>
      <c r="F145" s="13"/>
      <c r="G145" s="9"/>
      <c r="H145" s="11"/>
      <c r="I145" s="109"/>
      <c r="J145" s="328"/>
    </row>
    <row r="146" spans="1:11" x14ac:dyDescent="0.5">
      <c r="A146" s="10" t="s">
        <v>6</v>
      </c>
      <c r="B146" s="27" t="s">
        <v>491</v>
      </c>
      <c r="C146" s="9"/>
      <c r="D146" s="10"/>
      <c r="E146" s="11"/>
      <c r="F146" s="11"/>
      <c r="G146" s="9"/>
      <c r="H146" s="11"/>
      <c r="I146" s="16"/>
      <c r="J146" s="328"/>
    </row>
    <row r="147" spans="1:11" ht="37.5" x14ac:dyDescent="0.5">
      <c r="A147" s="10"/>
      <c r="B147" s="9" t="s">
        <v>494</v>
      </c>
      <c r="C147" s="9"/>
      <c r="D147" s="10" t="s">
        <v>9</v>
      </c>
      <c r="E147" s="11"/>
      <c r="F147" s="23">
        <f t="shared" ref="F147:F149" si="19">E147*C147</f>
        <v>0</v>
      </c>
      <c r="G147" s="9">
        <v>40</v>
      </c>
      <c r="H147" s="23">
        <f t="shared" ref="H147:H149" si="20">G147*C147</f>
        <v>0</v>
      </c>
      <c r="I147" s="23">
        <f t="shared" ref="I147:I149" si="21">H147+F147</f>
        <v>0</v>
      </c>
      <c r="J147" s="336" t="s">
        <v>405</v>
      </c>
    </row>
    <row r="148" spans="1:11" ht="37.5" x14ac:dyDescent="0.5">
      <c r="A148" s="10"/>
      <c r="B148" s="9" t="s">
        <v>494</v>
      </c>
      <c r="C148" s="9"/>
      <c r="D148" s="10" t="s">
        <v>9</v>
      </c>
      <c r="E148" s="17"/>
      <c r="F148" s="23">
        <f t="shared" si="19"/>
        <v>0</v>
      </c>
      <c r="G148" s="9">
        <v>60</v>
      </c>
      <c r="H148" s="23">
        <f t="shared" si="20"/>
        <v>0</v>
      </c>
      <c r="I148" s="23">
        <f t="shared" si="21"/>
        <v>0</v>
      </c>
      <c r="J148" s="336" t="s">
        <v>406</v>
      </c>
    </row>
    <row r="149" spans="1:11" ht="37.5" x14ac:dyDescent="0.5">
      <c r="A149" s="10"/>
      <c r="B149" s="9" t="s">
        <v>492</v>
      </c>
      <c r="C149" s="9"/>
      <c r="D149" s="10" t="s">
        <v>9</v>
      </c>
      <c r="E149" s="11">
        <v>45</v>
      </c>
      <c r="F149" s="23">
        <f t="shared" si="19"/>
        <v>0</v>
      </c>
      <c r="G149" s="9">
        <v>20</v>
      </c>
      <c r="H149" s="23">
        <f t="shared" si="20"/>
        <v>0</v>
      </c>
      <c r="I149" s="23">
        <f t="shared" si="21"/>
        <v>0</v>
      </c>
      <c r="J149" s="336" t="s">
        <v>493</v>
      </c>
    </row>
    <row r="150" spans="1:11" s="5" customFormat="1" x14ac:dyDescent="0.5">
      <c r="A150" s="107"/>
      <c r="B150" s="65"/>
      <c r="C150" s="11"/>
      <c r="D150" s="62"/>
      <c r="E150" s="48"/>
      <c r="F150" s="11"/>
      <c r="G150" s="128"/>
      <c r="H150" s="11"/>
      <c r="I150" s="109"/>
      <c r="J150" s="328"/>
    </row>
    <row r="151" spans="1:11" s="225" customFormat="1" x14ac:dyDescent="0.45">
      <c r="A151" s="292">
        <v>14</v>
      </c>
      <c r="B151" s="25" t="s">
        <v>411</v>
      </c>
      <c r="C151" s="30"/>
      <c r="D151" s="32"/>
      <c r="E151" s="29"/>
      <c r="F151" s="31"/>
      <c r="G151" s="30"/>
      <c r="H151" s="31"/>
      <c r="I151" s="30"/>
      <c r="J151" s="114"/>
    </row>
    <row r="152" spans="1:11" s="297" customFormat="1" x14ac:dyDescent="0.5">
      <c r="A152" s="293"/>
      <c r="B152" s="294" t="s">
        <v>1353</v>
      </c>
      <c r="C152" s="179"/>
      <c r="D152" s="295"/>
      <c r="E152" s="179"/>
      <c r="F152" s="179"/>
      <c r="G152" s="179"/>
      <c r="H152" s="179"/>
      <c r="I152" s="181"/>
      <c r="J152" s="178"/>
      <c r="K152" s="296"/>
    </row>
    <row r="153" spans="1:11" s="225" customFormat="1" x14ac:dyDescent="0.45">
      <c r="A153" s="223">
        <v>14.1</v>
      </c>
      <c r="B153" s="16" t="s">
        <v>1379</v>
      </c>
      <c r="C153" s="30"/>
      <c r="D153" s="32" t="s">
        <v>17</v>
      </c>
      <c r="E153" s="29">
        <v>120</v>
      </c>
      <c r="F153" s="233">
        <f t="shared" ref="F153:F158" si="22">E153*C153</f>
        <v>0</v>
      </c>
      <c r="G153" s="30">
        <v>40</v>
      </c>
      <c r="H153" s="233">
        <f t="shared" ref="H153:H158" si="23">G153*C153</f>
        <v>0</v>
      </c>
      <c r="I153" s="233">
        <f t="shared" ref="I153:I158" si="24">H153+F153</f>
        <v>0</v>
      </c>
      <c r="J153" s="114"/>
    </row>
    <row r="154" spans="1:11" s="297" customFormat="1" x14ac:dyDescent="0.5">
      <c r="A154" s="293" t="s">
        <v>7</v>
      </c>
      <c r="B154" s="298" t="s">
        <v>1354</v>
      </c>
      <c r="C154" s="179"/>
      <c r="D154" s="32" t="s">
        <v>17</v>
      </c>
      <c r="E154" s="179">
        <v>70</v>
      </c>
      <c r="F154" s="179">
        <f>C154*E154</f>
        <v>0</v>
      </c>
      <c r="G154" s="179">
        <v>40</v>
      </c>
      <c r="H154" s="179">
        <f>C154*G154</f>
        <v>0</v>
      </c>
      <c r="I154" s="181">
        <f>F154+H154</f>
        <v>0</v>
      </c>
      <c r="J154" s="178"/>
    </row>
    <row r="155" spans="1:11" s="297" customFormat="1" x14ac:dyDescent="0.5">
      <c r="A155" s="293" t="s">
        <v>7</v>
      </c>
      <c r="B155" s="298" t="s">
        <v>1355</v>
      </c>
      <c r="C155" s="179"/>
      <c r="D155" s="32" t="s">
        <v>17</v>
      </c>
      <c r="E155" s="179">
        <v>40</v>
      </c>
      <c r="F155" s="179">
        <f>C155*E155</f>
        <v>0</v>
      </c>
      <c r="G155" s="179">
        <v>40</v>
      </c>
      <c r="H155" s="179">
        <f>C155*G155</f>
        <v>0</v>
      </c>
      <c r="I155" s="181">
        <f>F155+H155</f>
        <v>0</v>
      </c>
      <c r="J155" s="178"/>
    </row>
    <row r="156" spans="1:11" s="297" customFormat="1" x14ac:dyDescent="0.5">
      <c r="A156" s="293"/>
      <c r="B156" s="294" t="s">
        <v>1348</v>
      </c>
      <c r="C156" s="179"/>
      <c r="D156" s="295"/>
      <c r="E156" s="179"/>
      <c r="F156" s="179"/>
      <c r="G156" s="179"/>
      <c r="H156" s="179"/>
      <c r="I156" s="181">
        <f>F156+H156</f>
        <v>0</v>
      </c>
      <c r="J156" s="178"/>
      <c r="K156" s="296"/>
    </row>
    <row r="157" spans="1:11" s="225" customFormat="1" x14ac:dyDescent="0.45">
      <c r="A157" s="223">
        <v>14.2</v>
      </c>
      <c r="B157" s="16" t="s">
        <v>1364</v>
      </c>
      <c r="C157" s="30"/>
      <c r="D157" s="32" t="s">
        <v>17</v>
      </c>
      <c r="E157" s="29">
        <v>140</v>
      </c>
      <c r="F157" s="233">
        <f t="shared" si="22"/>
        <v>0</v>
      </c>
      <c r="G157" s="30">
        <v>40</v>
      </c>
      <c r="H157" s="233">
        <f t="shared" si="23"/>
        <v>0</v>
      </c>
      <c r="I157" s="233">
        <f t="shared" si="24"/>
        <v>0</v>
      </c>
      <c r="J157" s="114"/>
    </row>
    <row r="158" spans="1:11" s="225" customFormat="1" x14ac:dyDescent="0.45">
      <c r="A158" s="223">
        <v>14.3</v>
      </c>
      <c r="B158" s="16" t="s">
        <v>1363</v>
      </c>
      <c r="C158" s="30"/>
      <c r="D158" s="32" t="s">
        <v>17</v>
      </c>
      <c r="E158" s="29">
        <v>195</v>
      </c>
      <c r="F158" s="233">
        <f t="shared" si="22"/>
        <v>0</v>
      </c>
      <c r="G158" s="30">
        <v>40</v>
      </c>
      <c r="H158" s="233">
        <f t="shared" si="23"/>
        <v>0</v>
      </c>
      <c r="I158" s="233">
        <f t="shared" si="24"/>
        <v>0</v>
      </c>
      <c r="J158" s="114"/>
    </row>
    <row r="159" spans="1:11" s="297" customFormat="1" x14ac:dyDescent="0.5">
      <c r="A159" s="293" t="s">
        <v>7</v>
      </c>
      <c r="B159" s="298" t="s">
        <v>1350</v>
      </c>
      <c r="C159" s="179"/>
      <c r="D159" s="32" t="s">
        <v>17</v>
      </c>
      <c r="E159" s="179">
        <v>185</v>
      </c>
      <c r="F159" s="179">
        <f>C159*E159</f>
        <v>0</v>
      </c>
      <c r="G159" s="179">
        <v>40</v>
      </c>
      <c r="H159" s="179">
        <f>C159*G159</f>
        <v>0</v>
      </c>
      <c r="I159" s="181">
        <f>F159+H159</f>
        <v>0</v>
      </c>
      <c r="J159" s="178"/>
      <c r="K159" s="296"/>
    </row>
    <row r="160" spans="1:11" s="297" customFormat="1" x14ac:dyDescent="0.5">
      <c r="A160" s="293" t="s">
        <v>7</v>
      </c>
      <c r="B160" s="298" t="s">
        <v>1351</v>
      </c>
      <c r="C160" s="179"/>
      <c r="D160" s="32" t="s">
        <v>17</v>
      </c>
      <c r="E160" s="179">
        <v>450</v>
      </c>
      <c r="F160" s="179">
        <f>C160*E160</f>
        <v>0</v>
      </c>
      <c r="G160" s="179">
        <v>40</v>
      </c>
      <c r="H160" s="179">
        <f>C160*G160</f>
        <v>0</v>
      </c>
      <c r="I160" s="181">
        <f>F160+H160</f>
        <v>0</v>
      </c>
      <c r="J160" s="178"/>
      <c r="K160" s="296"/>
    </row>
    <row r="161" spans="1:11" s="297" customFormat="1" x14ac:dyDescent="0.5">
      <c r="A161" s="293" t="s">
        <v>7</v>
      </c>
      <c r="B161" s="298" t="s">
        <v>1349</v>
      </c>
      <c r="C161" s="179"/>
      <c r="D161" s="32" t="s">
        <v>17</v>
      </c>
      <c r="E161" s="179">
        <v>165</v>
      </c>
      <c r="F161" s="179">
        <f t="shared" ref="F161:F162" si="25">C161*E161</f>
        <v>0</v>
      </c>
      <c r="G161" s="179">
        <v>40</v>
      </c>
      <c r="H161" s="179">
        <f t="shared" ref="H161:H162" si="26">C161*G161</f>
        <v>0</v>
      </c>
      <c r="I161" s="181">
        <f>F161+H161</f>
        <v>0</v>
      </c>
      <c r="J161" s="178"/>
      <c r="K161" s="296"/>
    </row>
    <row r="162" spans="1:11" s="297" customFormat="1" x14ac:dyDescent="0.5">
      <c r="A162" s="293" t="s">
        <v>7</v>
      </c>
      <c r="B162" s="298" t="s">
        <v>1352</v>
      </c>
      <c r="C162" s="179"/>
      <c r="D162" s="32" t="s">
        <v>17</v>
      </c>
      <c r="E162" s="179">
        <v>90</v>
      </c>
      <c r="F162" s="179">
        <f t="shared" si="25"/>
        <v>0</v>
      </c>
      <c r="G162" s="179">
        <v>40</v>
      </c>
      <c r="H162" s="179">
        <f t="shared" si="26"/>
        <v>0</v>
      </c>
      <c r="I162" s="181">
        <f>F162+H162</f>
        <v>0</v>
      </c>
      <c r="J162" s="178"/>
      <c r="K162" s="296"/>
    </row>
    <row r="163" spans="1:11" s="297" customFormat="1" x14ac:dyDescent="0.5">
      <c r="A163" s="293"/>
      <c r="B163" s="294" t="s">
        <v>1365</v>
      </c>
      <c r="C163" s="179"/>
      <c r="D163" s="295"/>
      <c r="E163" s="179"/>
      <c r="F163" s="179"/>
      <c r="G163" s="179"/>
      <c r="H163" s="179"/>
      <c r="I163" s="181">
        <f t="shared" ref="I163:I164" si="27">F163+H163</f>
        <v>0</v>
      </c>
      <c r="J163" s="178"/>
      <c r="K163" s="296"/>
    </row>
    <row r="164" spans="1:11" s="297" customFormat="1" x14ac:dyDescent="0.5">
      <c r="A164" s="293"/>
      <c r="B164" s="298" t="s">
        <v>1366</v>
      </c>
      <c r="C164" s="179"/>
      <c r="D164" s="295" t="s">
        <v>410</v>
      </c>
      <c r="E164" s="179">
        <v>310</v>
      </c>
      <c r="F164" s="179">
        <f>C164*E164</f>
        <v>0</v>
      </c>
      <c r="G164" s="179">
        <v>40</v>
      </c>
      <c r="H164" s="179">
        <f>C164*G164</f>
        <v>0</v>
      </c>
      <c r="I164" s="181">
        <f t="shared" si="27"/>
        <v>0</v>
      </c>
      <c r="J164" s="178"/>
      <c r="K164" s="296"/>
    </row>
    <row r="165" spans="1:11" s="297" customFormat="1" x14ac:dyDescent="0.5">
      <c r="A165" s="293" t="s">
        <v>7</v>
      </c>
      <c r="B165" s="298" t="s">
        <v>1356</v>
      </c>
      <c r="C165" s="179"/>
      <c r="D165" s="295" t="s">
        <v>410</v>
      </c>
      <c r="E165" s="179"/>
      <c r="F165" s="179">
        <f>C165*E165</f>
        <v>0</v>
      </c>
      <c r="G165" s="179">
        <v>130</v>
      </c>
      <c r="H165" s="179">
        <f>C165*G165</f>
        <v>0</v>
      </c>
      <c r="I165" s="181">
        <f>F165+H165</f>
        <v>0</v>
      </c>
      <c r="J165" s="178" t="s">
        <v>1357</v>
      </c>
    </row>
    <row r="166" spans="1:11" s="297" customFormat="1" x14ac:dyDescent="0.5">
      <c r="A166" s="293"/>
      <c r="B166" s="298" t="s">
        <v>1358</v>
      </c>
      <c r="C166" s="179"/>
      <c r="D166" s="295" t="s">
        <v>410</v>
      </c>
      <c r="E166" s="179">
        <v>195</v>
      </c>
      <c r="F166" s="179">
        <f>C166*E166</f>
        <v>0</v>
      </c>
      <c r="G166" s="179">
        <v>70</v>
      </c>
      <c r="H166" s="179">
        <f>C166*G166</f>
        <v>0</v>
      </c>
      <c r="I166" s="181">
        <f>F166+H166</f>
        <v>0</v>
      </c>
      <c r="J166" s="178"/>
    </row>
    <row r="167" spans="1:11" s="297" customFormat="1" x14ac:dyDescent="0.5">
      <c r="A167" s="293"/>
      <c r="B167" s="294" t="s">
        <v>1359</v>
      </c>
      <c r="C167" s="179"/>
      <c r="D167" s="295"/>
      <c r="E167" s="179"/>
      <c r="F167" s="179"/>
      <c r="G167" s="179"/>
      <c r="H167" s="179"/>
      <c r="I167" s="181"/>
      <c r="J167" s="178"/>
    </row>
    <row r="168" spans="1:11" s="297" customFormat="1" x14ac:dyDescent="0.5">
      <c r="A168" s="293"/>
      <c r="B168" s="298" t="s">
        <v>1360</v>
      </c>
      <c r="C168" s="179"/>
      <c r="D168" s="295" t="s">
        <v>410</v>
      </c>
      <c r="E168" s="179">
        <v>2500</v>
      </c>
      <c r="F168" s="179">
        <f>C168*E168</f>
        <v>0</v>
      </c>
      <c r="G168" s="422" t="s">
        <v>472</v>
      </c>
      <c r="H168" s="423"/>
      <c r="I168" s="181">
        <f>F168+H168</f>
        <v>0</v>
      </c>
      <c r="J168" s="178"/>
    </row>
    <row r="169" spans="1:11" s="297" customFormat="1" x14ac:dyDescent="0.5">
      <c r="A169" s="293"/>
      <c r="B169" s="298" t="s">
        <v>1361</v>
      </c>
      <c r="C169" s="179"/>
      <c r="D169" s="295" t="s">
        <v>410</v>
      </c>
      <c r="E169" s="179">
        <v>1500</v>
      </c>
      <c r="F169" s="179">
        <f>C169*E169</f>
        <v>0</v>
      </c>
      <c r="G169" s="422" t="s">
        <v>472</v>
      </c>
      <c r="H169" s="423"/>
      <c r="I169" s="181">
        <f>F169+H169</f>
        <v>0</v>
      </c>
      <c r="J169" s="178"/>
    </row>
    <row r="170" spans="1:11" s="297" customFormat="1" x14ac:dyDescent="0.5">
      <c r="A170" s="293"/>
      <c r="B170" s="298" t="s">
        <v>1362</v>
      </c>
      <c r="C170" s="179"/>
      <c r="D170" s="295" t="s">
        <v>410</v>
      </c>
      <c r="E170" s="179">
        <v>2500</v>
      </c>
      <c r="F170" s="179">
        <f>C170*E170</f>
        <v>0</v>
      </c>
      <c r="G170" s="422" t="s">
        <v>472</v>
      </c>
      <c r="H170" s="423"/>
      <c r="I170" s="181">
        <f>F170+H170</f>
        <v>0</v>
      </c>
      <c r="J170" s="178"/>
    </row>
    <row r="171" spans="1:11" s="5" customFormat="1" x14ac:dyDescent="0.5">
      <c r="A171" s="107"/>
      <c r="B171" s="65"/>
      <c r="C171" s="11"/>
      <c r="D171" s="62"/>
      <c r="E171" s="48"/>
      <c r="F171" s="11"/>
      <c r="G171" s="340"/>
      <c r="H171" s="340"/>
      <c r="I171" s="109"/>
      <c r="J171" s="328"/>
    </row>
    <row r="172" spans="1:11" s="225" customFormat="1" ht="65.25" x14ac:dyDescent="0.45">
      <c r="A172" s="292">
        <v>15</v>
      </c>
      <c r="B172" s="25" t="s">
        <v>1381</v>
      </c>
      <c r="C172" s="30"/>
      <c r="D172" s="32"/>
      <c r="E172" s="29"/>
      <c r="F172" s="31"/>
      <c r="G172" s="341"/>
      <c r="H172" s="341"/>
      <c r="I172" s="30"/>
      <c r="J172" s="114"/>
    </row>
    <row r="173" spans="1:11" s="225" customFormat="1" x14ac:dyDescent="0.45">
      <c r="A173" s="223">
        <v>15.1</v>
      </c>
      <c r="B173" s="16" t="s">
        <v>1380</v>
      </c>
      <c r="C173" s="30"/>
      <c r="D173" s="32" t="s">
        <v>9</v>
      </c>
      <c r="E173" s="29">
        <v>28</v>
      </c>
      <c r="F173" s="233">
        <f t="shared" ref="F173:F174" si="28">E173*C173</f>
        <v>0</v>
      </c>
      <c r="G173" s="422" t="s">
        <v>472</v>
      </c>
      <c r="H173" s="423"/>
      <c r="I173" s="233">
        <f t="shared" ref="I173:I174" si="29">H173+F173</f>
        <v>0</v>
      </c>
      <c r="J173" s="114"/>
    </row>
    <row r="174" spans="1:11" s="225" customFormat="1" x14ac:dyDescent="0.45">
      <c r="A174" s="223">
        <v>15.2</v>
      </c>
      <c r="B174" s="16" t="s">
        <v>1389</v>
      </c>
      <c r="C174" s="30"/>
      <c r="D174" s="32" t="s">
        <v>9</v>
      </c>
      <c r="E174" s="29">
        <v>36</v>
      </c>
      <c r="F174" s="233">
        <f t="shared" si="28"/>
        <v>0</v>
      </c>
      <c r="G174" s="422" t="s">
        <v>472</v>
      </c>
      <c r="H174" s="423"/>
      <c r="I174" s="233">
        <f t="shared" si="29"/>
        <v>0</v>
      </c>
      <c r="J174" s="114"/>
    </row>
    <row r="175" spans="1:11" s="225" customFormat="1" x14ac:dyDescent="0.45">
      <c r="A175" s="223">
        <v>15.3</v>
      </c>
      <c r="B175" s="16" t="s">
        <v>1388</v>
      </c>
      <c r="C175" s="30"/>
      <c r="D175" s="32" t="s">
        <v>9</v>
      </c>
      <c r="E175" s="29">
        <v>115</v>
      </c>
      <c r="F175" s="233">
        <f t="shared" ref="F175:F182" si="30">E175*C175</f>
        <v>0</v>
      </c>
      <c r="G175" s="422" t="s">
        <v>472</v>
      </c>
      <c r="H175" s="423"/>
      <c r="I175" s="233">
        <f t="shared" ref="I175:I182" si="31">H175+F175</f>
        <v>0</v>
      </c>
      <c r="J175" s="114"/>
    </row>
    <row r="176" spans="1:11" s="225" customFormat="1" x14ac:dyDescent="0.45">
      <c r="A176" s="223">
        <v>15.4</v>
      </c>
      <c r="B176" s="16" t="s">
        <v>1386</v>
      </c>
      <c r="C176" s="30"/>
      <c r="D176" s="32" t="s">
        <v>9</v>
      </c>
      <c r="E176" s="29">
        <v>293</v>
      </c>
      <c r="F176" s="233">
        <f t="shared" si="30"/>
        <v>0</v>
      </c>
      <c r="G176" s="422" t="s">
        <v>472</v>
      </c>
      <c r="H176" s="423"/>
      <c r="I176" s="233">
        <f t="shared" si="31"/>
        <v>0</v>
      </c>
      <c r="J176" s="114"/>
    </row>
    <row r="177" spans="1:10" s="225" customFormat="1" x14ac:dyDescent="0.45">
      <c r="A177" s="223">
        <v>15.5</v>
      </c>
      <c r="B177" s="16" t="s">
        <v>1387</v>
      </c>
      <c r="C177" s="30"/>
      <c r="D177" s="32" t="s">
        <v>9</v>
      </c>
      <c r="E177" s="29">
        <v>80</v>
      </c>
      <c r="F177" s="233">
        <f t="shared" si="30"/>
        <v>0</v>
      </c>
      <c r="G177" s="422" t="s">
        <v>472</v>
      </c>
      <c r="H177" s="423"/>
      <c r="I177" s="233">
        <f t="shared" si="31"/>
        <v>0</v>
      </c>
      <c r="J177" s="114"/>
    </row>
    <row r="178" spans="1:10" s="225" customFormat="1" ht="65.25" x14ac:dyDescent="0.45">
      <c r="A178" s="223">
        <v>15.6</v>
      </c>
      <c r="B178" s="16" t="s">
        <v>1382</v>
      </c>
      <c r="C178" s="30"/>
      <c r="D178" s="32" t="s">
        <v>9</v>
      </c>
      <c r="E178" s="29">
        <v>12</v>
      </c>
      <c r="F178" s="233">
        <f t="shared" si="30"/>
        <v>0</v>
      </c>
      <c r="G178" s="422" t="s">
        <v>472</v>
      </c>
      <c r="H178" s="423"/>
      <c r="I178" s="233">
        <f t="shared" si="31"/>
        <v>0</v>
      </c>
      <c r="J178" s="114"/>
    </row>
    <row r="179" spans="1:10" s="225" customFormat="1" ht="87" x14ac:dyDescent="0.45">
      <c r="A179" s="223">
        <v>15.7</v>
      </c>
      <c r="B179" s="16" t="s">
        <v>1383</v>
      </c>
      <c r="C179" s="30"/>
      <c r="D179" s="32" t="s">
        <v>9</v>
      </c>
      <c r="E179" s="29">
        <v>114</v>
      </c>
      <c r="F179" s="233">
        <f t="shared" si="30"/>
        <v>0</v>
      </c>
      <c r="G179" s="422" t="s">
        <v>472</v>
      </c>
      <c r="H179" s="423"/>
      <c r="I179" s="233">
        <f t="shared" si="31"/>
        <v>0</v>
      </c>
      <c r="J179" s="114"/>
    </row>
    <row r="180" spans="1:10" s="225" customFormat="1" ht="65.25" x14ac:dyDescent="0.45">
      <c r="A180" s="223">
        <v>15.8</v>
      </c>
      <c r="B180" s="16" t="s">
        <v>1384</v>
      </c>
      <c r="C180" s="30"/>
      <c r="D180" s="32" t="s">
        <v>9</v>
      </c>
      <c r="E180" s="29">
        <v>57</v>
      </c>
      <c r="F180" s="233">
        <f t="shared" si="30"/>
        <v>0</v>
      </c>
      <c r="G180" s="422" t="s">
        <v>472</v>
      </c>
      <c r="H180" s="423"/>
      <c r="I180" s="233">
        <f t="shared" si="31"/>
        <v>0</v>
      </c>
      <c r="J180" s="114"/>
    </row>
    <row r="181" spans="1:10" s="225" customFormat="1" ht="65.25" x14ac:dyDescent="0.45">
      <c r="A181" s="223">
        <v>15.9</v>
      </c>
      <c r="B181" s="16" t="s">
        <v>1385</v>
      </c>
      <c r="C181" s="30"/>
      <c r="D181" s="32" t="s">
        <v>9</v>
      </c>
      <c r="E181" s="29">
        <v>114</v>
      </c>
      <c r="F181" s="233">
        <f t="shared" si="30"/>
        <v>0</v>
      </c>
      <c r="G181" s="422" t="s">
        <v>472</v>
      </c>
      <c r="H181" s="423"/>
      <c r="I181" s="233">
        <f t="shared" si="31"/>
        <v>0</v>
      </c>
      <c r="J181" s="114"/>
    </row>
    <row r="182" spans="1:10" s="225" customFormat="1" ht="65.25" x14ac:dyDescent="0.45">
      <c r="A182" s="290">
        <v>15.1</v>
      </c>
      <c r="B182" s="16" t="s">
        <v>1390</v>
      </c>
      <c r="C182" s="30"/>
      <c r="D182" s="32" t="s">
        <v>9</v>
      </c>
      <c r="E182" s="29">
        <v>114</v>
      </c>
      <c r="F182" s="233">
        <f t="shared" si="30"/>
        <v>0</v>
      </c>
      <c r="G182" s="422" t="s">
        <v>472</v>
      </c>
      <c r="H182" s="423"/>
      <c r="I182" s="233">
        <f t="shared" si="31"/>
        <v>0</v>
      </c>
      <c r="J182" s="114"/>
    </row>
    <row r="183" spans="1:10" s="5" customFormat="1" x14ac:dyDescent="0.5">
      <c r="A183" s="107"/>
      <c r="B183" s="121"/>
      <c r="C183" s="11"/>
      <c r="D183" s="62"/>
      <c r="E183" s="48"/>
      <c r="F183" s="11"/>
      <c r="G183" s="48"/>
      <c r="H183" s="11"/>
      <c r="I183" s="109"/>
      <c r="J183" s="328"/>
    </row>
    <row r="184" spans="1:10" s="5" customFormat="1" x14ac:dyDescent="0.5">
      <c r="A184" s="107"/>
      <c r="B184" s="65"/>
      <c r="C184" s="63"/>
      <c r="D184" s="62"/>
      <c r="E184" s="48"/>
      <c r="F184" s="11"/>
      <c r="G184" s="128"/>
      <c r="H184" s="11"/>
      <c r="I184" s="109"/>
      <c r="J184" s="328"/>
    </row>
    <row r="185" spans="1:10" s="5" customFormat="1" x14ac:dyDescent="0.5">
      <c r="A185" s="107"/>
      <c r="B185" s="65"/>
      <c r="C185" s="63"/>
      <c r="D185" s="62"/>
      <c r="E185" s="48"/>
      <c r="F185" s="11"/>
      <c r="G185" s="128"/>
      <c r="H185" s="11"/>
      <c r="I185" s="109"/>
      <c r="J185" s="328"/>
    </row>
    <row r="186" spans="1:10" s="5" customFormat="1" x14ac:dyDescent="0.5">
      <c r="A186" s="107"/>
      <c r="B186" s="65"/>
      <c r="C186" s="63"/>
      <c r="D186" s="62"/>
      <c r="E186" s="48"/>
      <c r="F186" s="11"/>
      <c r="G186" s="128"/>
      <c r="H186" s="11"/>
      <c r="I186" s="109"/>
      <c r="J186" s="328"/>
    </row>
    <row r="187" spans="1:10" s="5" customFormat="1" x14ac:dyDescent="0.5">
      <c r="A187" s="107"/>
      <c r="B187" s="65"/>
      <c r="C187" s="63"/>
      <c r="D187" s="62"/>
      <c r="E187" s="48"/>
      <c r="F187" s="11"/>
      <c r="G187" s="128"/>
      <c r="H187" s="11"/>
      <c r="I187" s="109"/>
      <c r="J187" s="328"/>
    </row>
    <row r="188" spans="1:10" s="5" customFormat="1" x14ac:dyDescent="0.5">
      <c r="A188" s="107"/>
      <c r="B188" s="65"/>
      <c r="C188" s="11"/>
      <c r="D188" s="62"/>
      <c r="E188" s="48"/>
      <c r="F188" s="11"/>
      <c r="G188" s="48"/>
      <c r="H188" s="11"/>
      <c r="I188" s="11"/>
      <c r="J188" s="329"/>
    </row>
    <row r="189" spans="1:10" s="5" customFormat="1" x14ac:dyDescent="0.5">
      <c r="A189" s="107"/>
      <c r="B189" s="65"/>
      <c r="C189" s="63"/>
      <c r="D189" s="62"/>
      <c r="E189" s="48"/>
      <c r="F189" s="11"/>
      <c r="G189" s="48"/>
      <c r="H189" s="11"/>
      <c r="I189" s="109"/>
      <c r="J189" s="328"/>
    </row>
    <row r="190" spans="1:10" s="5" customFormat="1" x14ac:dyDescent="0.5">
      <c r="A190" s="107"/>
      <c r="B190" s="65"/>
      <c r="C190" s="11"/>
      <c r="D190" s="62"/>
      <c r="E190" s="48"/>
      <c r="F190" s="11"/>
      <c r="G190" s="48"/>
      <c r="H190" s="11"/>
      <c r="I190" s="109"/>
      <c r="J190" s="328"/>
    </row>
    <row r="191" spans="1:10" s="5" customFormat="1" x14ac:dyDescent="0.5">
      <c r="A191" s="107"/>
      <c r="B191" s="65"/>
      <c r="C191" s="63"/>
      <c r="D191" s="62"/>
      <c r="E191" s="48"/>
      <c r="F191" s="11"/>
      <c r="G191" s="48"/>
      <c r="H191" s="11"/>
      <c r="I191" s="109"/>
      <c r="J191" s="328"/>
    </row>
    <row r="192" spans="1:10" s="5" customFormat="1" x14ac:dyDescent="0.5">
      <c r="A192" s="107"/>
      <c r="B192" s="65"/>
      <c r="C192" s="11"/>
      <c r="D192" s="62"/>
      <c r="E192" s="48"/>
      <c r="F192" s="11"/>
      <c r="G192" s="48"/>
      <c r="H192" s="11"/>
      <c r="I192" s="109"/>
      <c r="J192" s="328"/>
    </row>
    <row r="193" spans="1:13" s="5" customFormat="1" x14ac:dyDescent="0.5">
      <c r="A193" s="107"/>
      <c r="B193" s="65"/>
      <c r="C193" s="63"/>
      <c r="D193" s="62"/>
      <c r="E193" s="48"/>
      <c r="F193" s="11"/>
      <c r="G193" s="48"/>
      <c r="H193" s="11"/>
      <c r="I193" s="109"/>
      <c r="J193" s="328"/>
    </row>
    <row r="194" spans="1:13" s="5" customFormat="1" x14ac:dyDescent="0.5">
      <c r="A194" s="107"/>
      <c r="B194" s="65"/>
      <c r="C194" s="11"/>
      <c r="D194" s="62"/>
      <c r="E194" s="48"/>
      <c r="F194" s="11"/>
      <c r="G194" s="48"/>
      <c r="H194" s="11"/>
      <c r="I194" s="109"/>
      <c r="J194" s="328"/>
    </row>
    <row r="195" spans="1:13" s="5" customFormat="1" x14ac:dyDescent="0.5">
      <c r="A195" s="107"/>
      <c r="B195" s="121"/>
      <c r="C195" s="63"/>
      <c r="D195" s="62"/>
      <c r="E195" s="48"/>
      <c r="F195" s="11"/>
      <c r="G195" s="48"/>
      <c r="H195" s="11"/>
      <c r="I195" s="109"/>
      <c r="J195" s="328"/>
    </row>
    <row r="196" spans="1:13" s="5" customFormat="1" x14ac:dyDescent="0.5">
      <c r="A196" s="107"/>
      <c r="B196" s="65"/>
      <c r="C196" s="11"/>
      <c r="D196" s="62"/>
      <c r="E196" s="48"/>
      <c r="F196" s="11"/>
      <c r="G196" s="48"/>
      <c r="H196" s="11"/>
      <c r="I196" s="109"/>
      <c r="J196" s="328"/>
    </row>
    <row r="197" spans="1:13" s="5" customFormat="1" x14ac:dyDescent="0.5">
      <c r="A197" s="107"/>
      <c r="B197" s="65"/>
      <c r="C197" s="11"/>
      <c r="D197" s="62"/>
      <c r="E197" s="48"/>
      <c r="F197" s="11"/>
      <c r="G197" s="48"/>
      <c r="H197" s="11"/>
      <c r="I197" s="109"/>
      <c r="J197" s="328"/>
    </row>
    <row r="198" spans="1:13" s="5" customFormat="1" x14ac:dyDescent="0.5">
      <c r="A198" s="107"/>
      <c r="B198" s="121"/>
      <c r="C198" s="63"/>
      <c r="D198" s="62"/>
      <c r="E198" s="48"/>
      <c r="F198" s="11"/>
      <c r="G198" s="48"/>
      <c r="H198" s="11"/>
      <c r="I198" s="109"/>
      <c r="J198" s="328"/>
    </row>
    <row r="199" spans="1:13" s="5" customFormat="1" x14ac:dyDescent="0.5">
      <c r="A199" s="107"/>
      <c r="B199" s="65"/>
      <c r="C199" s="11"/>
      <c r="D199" s="62"/>
      <c r="E199" s="48"/>
      <c r="F199" s="11"/>
      <c r="G199" s="48"/>
      <c r="H199" s="11"/>
      <c r="I199" s="109"/>
      <c r="J199" s="328"/>
    </row>
    <row r="200" spans="1:13" s="5" customFormat="1" x14ac:dyDescent="0.5">
      <c r="A200" s="107"/>
      <c r="B200" s="65"/>
      <c r="C200" s="11"/>
      <c r="D200" s="62"/>
      <c r="E200" s="48"/>
      <c r="F200" s="11"/>
      <c r="G200" s="48"/>
      <c r="H200" s="11"/>
      <c r="I200" s="109"/>
      <c r="J200" s="328"/>
    </row>
    <row r="201" spans="1:13" s="2" customFormat="1" x14ac:dyDescent="0.5">
      <c r="A201" s="10"/>
      <c r="B201" s="125"/>
      <c r="C201" s="9"/>
      <c r="D201" s="15"/>
      <c r="E201" s="29"/>
      <c r="F201" s="31"/>
      <c r="G201" s="29"/>
      <c r="H201" s="30"/>
      <c r="I201" s="30"/>
      <c r="J201" s="328"/>
      <c r="K201" s="1"/>
      <c r="L201" s="1"/>
      <c r="M201" s="1"/>
    </row>
    <row r="202" spans="1:13" s="91" customFormat="1" x14ac:dyDescent="0.5">
      <c r="A202" s="86"/>
      <c r="B202" s="92"/>
      <c r="C202" s="88"/>
      <c r="D202" s="86"/>
      <c r="E202" s="102"/>
      <c r="F202" s="31"/>
      <c r="G202" s="29"/>
      <c r="H202" s="30"/>
      <c r="I202" s="30"/>
      <c r="J202" s="112"/>
    </row>
    <row r="203" spans="1:13" s="91" customFormat="1" x14ac:dyDescent="0.5">
      <c r="A203" s="86"/>
      <c r="B203" s="92"/>
      <c r="C203" s="88"/>
      <c r="D203" s="86"/>
      <c r="E203" s="102"/>
      <c r="F203" s="31"/>
      <c r="G203" s="29"/>
      <c r="H203" s="30"/>
      <c r="I203" s="30"/>
      <c r="J203" s="112"/>
    </row>
    <row r="204" spans="1:13" s="91" customFormat="1" x14ac:dyDescent="0.5">
      <c r="A204" s="86"/>
      <c r="B204" s="92"/>
      <c r="C204" s="88"/>
      <c r="D204" s="86"/>
      <c r="E204" s="102"/>
      <c r="F204" s="31"/>
      <c r="G204" s="29"/>
      <c r="H204" s="30"/>
      <c r="I204" s="30"/>
      <c r="J204" s="112"/>
    </row>
    <row r="205" spans="1:13" s="2" customFormat="1" x14ac:dyDescent="0.5">
      <c r="A205" s="10"/>
      <c r="B205" s="85"/>
      <c r="C205" s="9"/>
      <c r="D205" s="15"/>
      <c r="E205" s="29"/>
      <c r="F205" s="31"/>
      <c r="G205" s="29"/>
      <c r="H205" s="30"/>
      <c r="I205" s="30"/>
      <c r="J205" s="328"/>
      <c r="K205" s="1"/>
      <c r="L205" s="1"/>
      <c r="M205" s="1"/>
    </row>
    <row r="206" spans="1:13" s="2" customFormat="1" x14ac:dyDescent="0.5">
      <c r="A206" s="10"/>
      <c r="B206" s="125"/>
      <c r="C206" s="9"/>
      <c r="D206" s="15"/>
      <c r="E206" s="29"/>
      <c r="F206" s="31"/>
      <c r="G206" s="29"/>
      <c r="H206" s="30"/>
      <c r="I206" s="30"/>
      <c r="J206" s="328"/>
      <c r="K206" s="1"/>
      <c r="L206" s="1"/>
      <c r="M206" s="1"/>
    </row>
    <row r="207" spans="1:13" s="91" customFormat="1" x14ac:dyDescent="0.5">
      <c r="A207" s="86"/>
      <c r="B207" s="93"/>
      <c r="C207" s="88"/>
      <c r="D207" s="86"/>
      <c r="E207" s="102"/>
      <c r="F207" s="31"/>
      <c r="G207" s="29"/>
      <c r="H207" s="30"/>
      <c r="I207" s="30"/>
      <c r="J207" s="333"/>
    </row>
    <row r="208" spans="1:13" x14ac:dyDescent="0.5">
      <c r="A208" s="10"/>
      <c r="B208" s="27"/>
      <c r="C208" s="9"/>
      <c r="D208" s="10"/>
      <c r="E208" s="48"/>
      <c r="F208" s="11"/>
      <c r="G208" s="47"/>
      <c r="H208" s="10"/>
      <c r="I208" s="9"/>
      <c r="J208" s="328"/>
    </row>
    <row r="209" spans="1:12" x14ac:dyDescent="0.5">
      <c r="A209" s="10"/>
      <c r="B209" s="9"/>
      <c r="C209" s="9"/>
      <c r="D209" s="10"/>
      <c r="E209" s="48"/>
      <c r="F209" s="11"/>
      <c r="G209" s="129"/>
      <c r="H209" s="10"/>
      <c r="I209" s="9"/>
      <c r="J209" s="328"/>
    </row>
    <row r="210" spans="1:12" x14ac:dyDescent="0.5">
      <c r="A210" s="10"/>
      <c r="B210" s="9"/>
      <c r="C210" s="9"/>
      <c r="D210" s="10"/>
      <c r="E210" s="48"/>
      <c r="F210" s="11"/>
      <c r="G210" s="47"/>
      <c r="H210" s="10"/>
      <c r="I210" s="9"/>
      <c r="J210" s="328"/>
    </row>
    <row r="211" spans="1:12" s="134" customFormat="1" x14ac:dyDescent="0.5">
      <c r="A211" s="130"/>
      <c r="B211" s="27"/>
      <c r="C211" s="27"/>
      <c r="D211" s="130"/>
      <c r="E211" s="131"/>
      <c r="F211" s="133"/>
      <c r="G211" s="132"/>
      <c r="H211" s="133"/>
      <c r="I211" s="27"/>
      <c r="J211" s="339"/>
    </row>
    <row r="212" spans="1:12" x14ac:dyDescent="0.5">
      <c r="A212" s="126"/>
      <c r="B212" s="9"/>
      <c r="C212" s="9"/>
      <c r="D212" s="10"/>
      <c r="E212" s="48"/>
      <c r="F212" s="11"/>
      <c r="G212" s="48"/>
      <c r="H212" s="13"/>
      <c r="I212" s="9"/>
      <c r="J212" s="112"/>
    </row>
    <row r="213" spans="1:12" x14ac:dyDescent="0.5">
      <c r="A213" s="10"/>
      <c r="B213" s="9"/>
      <c r="C213" s="9"/>
      <c r="D213" s="10"/>
      <c r="E213" s="48"/>
      <c r="F213" s="11"/>
      <c r="G213" s="48"/>
      <c r="H213" s="11"/>
      <c r="I213" s="9"/>
      <c r="J213" s="112"/>
      <c r="L213" s="6"/>
    </row>
    <row r="214" spans="1:12" x14ac:dyDescent="0.5">
      <c r="A214" s="10"/>
      <c r="B214" s="9"/>
      <c r="C214" s="9"/>
      <c r="D214" s="10"/>
      <c r="E214" s="48"/>
      <c r="F214" s="11"/>
      <c r="G214" s="48"/>
      <c r="H214" s="11"/>
      <c r="I214" s="9"/>
      <c r="J214" s="112"/>
    </row>
    <row r="215" spans="1:12" x14ac:dyDescent="0.5">
      <c r="A215" s="10"/>
      <c r="B215" s="9"/>
      <c r="C215" s="9"/>
      <c r="D215" s="10"/>
      <c r="E215" s="48"/>
      <c r="F215" s="11"/>
      <c r="G215" s="101"/>
      <c r="H215" s="11"/>
      <c r="I215" s="9"/>
      <c r="J215" s="328"/>
    </row>
    <row r="216" spans="1:12" x14ac:dyDescent="0.5">
      <c r="A216" s="10"/>
      <c r="B216" s="27"/>
      <c r="C216" s="9"/>
      <c r="D216" s="10"/>
      <c r="E216" s="48"/>
      <c r="F216" s="11"/>
      <c r="G216" s="101"/>
      <c r="H216" s="11"/>
      <c r="I216" s="9"/>
      <c r="J216" s="328"/>
    </row>
    <row r="217" spans="1:12" x14ac:dyDescent="0.5">
      <c r="A217" s="10"/>
      <c r="B217" s="9"/>
      <c r="C217" s="9"/>
      <c r="D217" s="10"/>
      <c r="E217" s="48"/>
      <c r="F217" s="11"/>
      <c r="G217" s="101"/>
      <c r="H217" s="11"/>
      <c r="I217" s="9"/>
      <c r="J217" s="328"/>
    </row>
    <row r="218" spans="1:12" x14ac:dyDescent="0.5">
      <c r="A218" s="10"/>
      <c r="B218" s="27"/>
      <c r="C218" s="9"/>
      <c r="D218" s="10"/>
      <c r="E218" s="48"/>
      <c r="F218" s="11"/>
      <c r="G218" s="101"/>
      <c r="H218" s="11"/>
      <c r="I218" s="9"/>
      <c r="J218" s="328"/>
    </row>
    <row r="219" spans="1:12" x14ac:dyDescent="0.5">
      <c r="A219" s="10"/>
      <c r="B219" s="27"/>
      <c r="C219" s="9"/>
      <c r="D219" s="10"/>
      <c r="E219" s="48"/>
      <c r="F219" s="11"/>
      <c r="G219" s="101"/>
      <c r="H219" s="11"/>
      <c r="I219" s="9"/>
      <c r="J219" s="328"/>
    </row>
    <row r="220" spans="1:12" x14ac:dyDescent="0.5">
      <c r="A220" s="10"/>
      <c r="B220" s="9"/>
      <c r="C220" s="9"/>
      <c r="D220" s="10"/>
      <c r="E220" s="48"/>
      <c r="F220" s="11"/>
      <c r="G220" s="101"/>
      <c r="H220" s="11"/>
      <c r="I220" s="9"/>
      <c r="J220" s="328"/>
    </row>
    <row r="221" spans="1:12" x14ac:dyDescent="0.5">
      <c r="A221" s="10"/>
      <c r="B221" s="9"/>
      <c r="C221" s="9"/>
      <c r="D221" s="10"/>
      <c r="E221" s="48"/>
      <c r="F221" s="11"/>
      <c r="G221" s="101"/>
      <c r="H221" s="11"/>
      <c r="I221" s="9"/>
      <c r="J221" s="328"/>
    </row>
    <row r="222" spans="1:12" x14ac:dyDescent="0.5">
      <c r="A222" s="10"/>
      <c r="B222" s="9"/>
      <c r="C222" s="9"/>
      <c r="D222" s="10"/>
      <c r="E222" s="48"/>
      <c r="F222" s="11"/>
      <c r="G222" s="101"/>
      <c r="H222" s="11"/>
      <c r="I222" s="9"/>
      <c r="J222" s="328"/>
    </row>
    <row r="223" spans="1:12" x14ac:dyDescent="0.5">
      <c r="A223" s="10"/>
      <c r="B223" s="27"/>
      <c r="C223" s="9"/>
      <c r="D223" s="10"/>
      <c r="E223" s="48"/>
      <c r="F223" s="11"/>
      <c r="G223" s="101"/>
      <c r="H223" s="11"/>
      <c r="I223" s="9"/>
      <c r="J223" s="328"/>
    </row>
    <row r="224" spans="1:12" x14ac:dyDescent="0.5">
      <c r="A224" s="10"/>
      <c r="B224" s="9"/>
      <c r="C224" s="9"/>
      <c r="D224" s="10"/>
      <c r="E224" s="48"/>
      <c r="F224" s="11"/>
      <c r="G224" s="101"/>
      <c r="H224" s="11"/>
      <c r="I224" s="9"/>
      <c r="J224" s="336"/>
    </row>
    <row r="225" spans="1:10" x14ac:dyDescent="0.5">
      <c r="A225" s="10"/>
      <c r="B225" s="9"/>
      <c r="C225" s="9"/>
      <c r="D225" s="10"/>
      <c r="E225" s="48"/>
      <c r="F225" s="11"/>
      <c r="G225" s="101"/>
      <c r="H225" s="11"/>
      <c r="I225" s="9"/>
      <c r="J225" s="328"/>
    </row>
    <row r="226" spans="1:10" x14ac:dyDescent="0.5">
      <c r="A226" s="10"/>
      <c r="B226" s="9"/>
      <c r="C226" s="9"/>
      <c r="D226" s="10"/>
      <c r="E226" s="48"/>
      <c r="F226" s="11"/>
      <c r="G226" s="101"/>
      <c r="H226" s="11"/>
      <c r="I226" s="9"/>
      <c r="J226" s="328"/>
    </row>
    <row r="227" spans="1:10" x14ac:dyDescent="0.5">
      <c r="A227" s="10"/>
      <c r="B227" s="12"/>
      <c r="C227" s="9"/>
      <c r="D227" s="10"/>
      <c r="E227" s="48"/>
      <c r="F227" s="11"/>
      <c r="G227" s="47"/>
      <c r="H227" s="10"/>
      <c r="I227" s="9"/>
      <c r="J227" s="328"/>
    </row>
    <row r="228" spans="1:10" x14ac:dyDescent="0.5">
      <c r="A228" s="10"/>
      <c r="B228" s="27"/>
      <c r="C228" s="9"/>
      <c r="D228" s="10"/>
      <c r="E228" s="48"/>
      <c r="F228" s="11"/>
      <c r="G228" s="101"/>
      <c r="H228" s="11"/>
      <c r="I228" s="9"/>
      <c r="J228" s="328"/>
    </row>
    <row r="229" spans="1:10" x14ac:dyDescent="0.5">
      <c r="A229" s="10"/>
      <c r="B229" s="9"/>
      <c r="C229" s="9"/>
      <c r="D229" s="10"/>
      <c r="E229" s="48"/>
      <c r="F229" s="11"/>
      <c r="G229" s="101"/>
      <c r="H229" s="11"/>
      <c r="I229" s="9"/>
      <c r="J229" s="328"/>
    </row>
    <row r="230" spans="1:10" x14ac:dyDescent="0.5">
      <c r="A230" s="10"/>
      <c r="B230" s="14"/>
      <c r="C230" s="9"/>
      <c r="D230" s="10"/>
      <c r="E230" s="48"/>
      <c r="F230" s="11"/>
      <c r="G230" s="101"/>
      <c r="H230" s="11"/>
      <c r="I230" s="9"/>
      <c r="J230" s="328"/>
    </row>
    <row r="231" spans="1:10" s="4" customFormat="1" x14ac:dyDescent="0.45">
      <c r="A231" s="15"/>
      <c r="B231" s="16"/>
      <c r="C231" s="16"/>
      <c r="D231" s="15"/>
      <c r="E231" s="103"/>
      <c r="F231" s="17"/>
      <c r="G231" s="119"/>
      <c r="H231" s="17"/>
      <c r="I231" s="16"/>
      <c r="J231" s="114"/>
    </row>
    <row r="232" spans="1:10" x14ac:dyDescent="0.5">
      <c r="A232" s="10"/>
      <c r="B232" s="27"/>
      <c r="C232" s="9"/>
      <c r="D232" s="15"/>
      <c r="E232" s="103"/>
      <c r="F232" s="17"/>
      <c r="G232" s="119"/>
      <c r="H232" s="17"/>
      <c r="I232" s="16"/>
      <c r="J232" s="328"/>
    </row>
    <row r="233" spans="1:10" x14ac:dyDescent="0.5">
      <c r="A233" s="10"/>
      <c r="B233" s="9"/>
      <c r="C233" s="9"/>
      <c r="D233" s="10"/>
      <c r="E233" s="48"/>
      <c r="F233" s="11"/>
      <c r="G233" s="48"/>
      <c r="H233" s="13"/>
      <c r="I233" s="16"/>
      <c r="J233" s="328"/>
    </row>
    <row r="234" spans="1:10" x14ac:dyDescent="0.5">
      <c r="A234" s="10"/>
      <c r="B234" s="9"/>
      <c r="C234" s="9"/>
      <c r="D234" s="10"/>
      <c r="E234" s="48"/>
      <c r="F234" s="11"/>
      <c r="G234" s="48"/>
      <c r="H234" s="13"/>
      <c r="I234" s="16"/>
      <c r="J234" s="328"/>
    </row>
    <row r="235" spans="1:10" x14ac:dyDescent="0.5">
      <c r="A235" s="10"/>
      <c r="B235" s="9"/>
      <c r="C235" s="9"/>
      <c r="D235" s="10"/>
      <c r="E235" s="48"/>
      <c r="F235" s="11"/>
      <c r="G235" s="48"/>
      <c r="H235" s="13"/>
      <c r="I235" s="16"/>
      <c r="J235" s="328"/>
    </row>
    <row r="236" spans="1:10" x14ac:dyDescent="0.5">
      <c r="A236" s="10"/>
      <c r="B236" s="9"/>
      <c r="C236" s="9"/>
      <c r="D236" s="10"/>
      <c r="E236" s="48"/>
      <c r="F236" s="11"/>
      <c r="G236" s="48"/>
      <c r="H236" s="13"/>
      <c r="I236" s="16"/>
      <c r="J236" s="328"/>
    </row>
    <row r="237" spans="1:10" x14ac:dyDescent="0.5">
      <c r="A237" s="10"/>
      <c r="B237" s="9"/>
      <c r="C237" s="9"/>
      <c r="D237" s="10"/>
      <c r="E237" s="48"/>
      <c r="F237" s="11"/>
      <c r="G237" s="48"/>
      <c r="H237" s="13"/>
      <c r="I237" s="16"/>
      <c r="J237" s="328"/>
    </row>
    <row r="238" spans="1:10" x14ac:dyDescent="0.5">
      <c r="A238" s="10"/>
      <c r="B238" s="9"/>
      <c r="C238" s="9"/>
      <c r="D238" s="10"/>
      <c r="E238" s="48"/>
      <c r="F238" s="11"/>
      <c r="G238" s="48"/>
      <c r="H238" s="13"/>
      <c r="I238" s="16"/>
      <c r="J238" s="328"/>
    </row>
    <row r="239" spans="1:10" x14ac:dyDescent="0.5">
      <c r="A239" s="10"/>
      <c r="B239" s="9"/>
      <c r="C239" s="9"/>
      <c r="D239" s="10"/>
      <c r="E239" s="48"/>
      <c r="F239" s="11"/>
      <c r="G239" s="48"/>
      <c r="H239" s="13"/>
      <c r="I239" s="16"/>
      <c r="J239" s="328"/>
    </row>
    <row r="240" spans="1:10" x14ac:dyDescent="0.5">
      <c r="A240" s="10"/>
      <c r="B240" s="9"/>
      <c r="C240" s="9"/>
      <c r="D240" s="10"/>
      <c r="E240" s="48"/>
      <c r="F240" s="11"/>
      <c r="G240" s="48"/>
      <c r="H240" s="13"/>
      <c r="I240" s="16"/>
      <c r="J240" s="328"/>
    </row>
    <row r="241" spans="1:12" x14ac:dyDescent="0.5">
      <c r="A241" s="10"/>
      <c r="B241" s="12"/>
      <c r="C241" s="9"/>
      <c r="D241" s="10"/>
      <c r="E241" s="48"/>
      <c r="F241" s="11"/>
      <c r="G241" s="101"/>
      <c r="H241" s="11"/>
      <c r="I241" s="9"/>
      <c r="J241" s="328"/>
      <c r="K241" s="6"/>
      <c r="L241" s="6"/>
    </row>
    <row r="242" spans="1:12" x14ac:dyDescent="0.5">
      <c r="A242" s="10"/>
      <c r="B242" s="27"/>
      <c r="C242" s="9"/>
      <c r="D242" s="10"/>
      <c r="E242" s="17"/>
      <c r="F242" s="17"/>
      <c r="G242" s="119"/>
      <c r="H242" s="17"/>
      <c r="I242" s="16"/>
      <c r="J242" s="328"/>
    </row>
    <row r="243" spans="1:12" x14ac:dyDescent="0.5">
      <c r="A243" s="10"/>
      <c r="B243" s="9"/>
      <c r="C243" s="9"/>
      <c r="D243" s="10"/>
      <c r="E243" s="17"/>
      <c r="F243" s="17"/>
      <c r="G243" s="119"/>
      <c r="H243" s="17"/>
      <c r="I243" s="16"/>
      <c r="J243" s="328"/>
    </row>
    <row r="244" spans="1:12" x14ac:dyDescent="0.5">
      <c r="A244" s="10"/>
      <c r="B244" s="9"/>
      <c r="C244" s="9"/>
      <c r="D244" s="10"/>
      <c r="E244" s="17"/>
      <c r="F244" s="17"/>
      <c r="G244" s="119"/>
      <c r="H244" s="17"/>
      <c r="I244" s="16"/>
      <c r="J244" s="328"/>
    </row>
    <row r="245" spans="1:12" x14ac:dyDescent="0.5">
      <c r="A245" s="10"/>
      <c r="B245" s="9"/>
      <c r="C245" s="9"/>
      <c r="D245" s="10"/>
      <c r="E245" s="17"/>
      <c r="F245" s="17"/>
      <c r="G245" s="119"/>
      <c r="H245" s="17"/>
      <c r="I245" s="16"/>
      <c r="J245" s="328"/>
    </row>
    <row r="246" spans="1:12" x14ac:dyDescent="0.5">
      <c r="A246" s="10"/>
      <c r="B246" s="9"/>
      <c r="C246" s="9"/>
      <c r="D246" s="10"/>
      <c r="E246" s="17"/>
      <c r="F246" s="17"/>
      <c r="G246" s="119"/>
      <c r="H246" s="17"/>
      <c r="I246" s="16"/>
      <c r="J246" s="328"/>
    </row>
    <row r="247" spans="1:12" x14ac:dyDescent="0.5">
      <c r="A247" s="10"/>
      <c r="B247" s="9"/>
      <c r="C247" s="9"/>
      <c r="D247" s="10"/>
      <c r="E247" s="17"/>
      <c r="F247" s="17"/>
      <c r="G247" s="119"/>
      <c r="H247" s="17"/>
      <c r="I247" s="16"/>
      <c r="J247" s="328"/>
    </row>
    <row r="248" spans="1:12" x14ac:dyDescent="0.5">
      <c r="A248" s="10"/>
      <c r="B248" s="9"/>
      <c r="C248" s="9"/>
      <c r="D248" s="10"/>
      <c r="E248" s="17"/>
      <c r="F248" s="17"/>
      <c r="G248" s="119"/>
      <c r="H248" s="17"/>
      <c r="I248" s="16"/>
      <c r="J248" s="328"/>
    </row>
    <row r="249" spans="1:12" x14ac:dyDescent="0.5">
      <c r="A249" s="10"/>
      <c r="B249" s="9"/>
      <c r="C249" s="9"/>
      <c r="D249" s="10"/>
      <c r="E249" s="17"/>
      <c r="F249" s="17"/>
      <c r="G249" s="119"/>
      <c r="H249" s="17"/>
      <c r="I249" s="16"/>
      <c r="J249" s="328"/>
    </row>
    <row r="250" spans="1:12" x14ac:dyDescent="0.5">
      <c r="A250" s="10"/>
      <c r="B250" s="9"/>
      <c r="C250" s="9"/>
      <c r="D250" s="10"/>
      <c r="E250" s="17"/>
      <c r="F250" s="17"/>
      <c r="G250" s="119"/>
      <c r="H250" s="17"/>
      <c r="I250" s="16"/>
      <c r="J250" s="328"/>
    </row>
    <row r="251" spans="1:12" x14ac:dyDescent="0.5">
      <c r="A251" s="10"/>
      <c r="B251" s="27"/>
      <c r="C251" s="9"/>
      <c r="D251" s="10"/>
      <c r="E251" s="17"/>
      <c r="F251" s="17"/>
      <c r="G251" s="119"/>
      <c r="H251" s="17"/>
      <c r="I251" s="16"/>
      <c r="J251" s="328"/>
    </row>
    <row r="252" spans="1:12" x14ac:dyDescent="0.5">
      <c r="A252" s="10"/>
      <c r="B252" s="9"/>
      <c r="C252" s="9"/>
      <c r="D252" s="10"/>
      <c r="E252" s="17"/>
      <c r="F252" s="17"/>
      <c r="G252" s="16"/>
      <c r="H252" s="17"/>
      <c r="I252" s="16"/>
      <c r="J252" s="328"/>
    </row>
    <row r="253" spans="1:12" x14ac:dyDescent="0.5">
      <c r="A253" s="10"/>
      <c r="B253" s="9"/>
      <c r="C253" s="9"/>
      <c r="D253" s="10"/>
      <c r="E253" s="17"/>
      <c r="F253" s="17"/>
      <c r="G253" s="16"/>
      <c r="H253" s="17"/>
      <c r="I253" s="16"/>
      <c r="J253" s="328"/>
    </row>
    <row r="254" spans="1:12" x14ac:dyDescent="0.5">
      <c r="A254" s="10"/>
      <c r="B254" s="9"/>
      <c r="C254" s="9"/>
      <c r="D254" s="10"/>
      <c r="E254" s="17"/>
      <c r="F254" s="17"/>
      <c r="G254" s="16"/>
      <c r="H254" s="17"/>
      <c r="I254" s="16"/>
      <c r="J254" s="328"/>
    </row>
    <row r="255" spans="1:12" x14ac:dyDescent="0.5">
      <c r="A255" s="10"/>
      <c r="B255" s="9"/>
      <c r="C255" s="9"/>
      <c r="D255" s="10"/>
      <c r="E255" s="17"/>
      <c r="F255" s="17"/>
      <c r="G255" s="16"/>
      <c r="H255" s="17"/>
      <c r="I255" s="16"/>
      <c r="J255" s="14"/>
    </row>
    <row r="256" spans="1:12" x14ac:dyDescent="0.5">
      <c r="A256" s="10"/>
      <c r="B256" s="27"/>
      <c r="C256" s="9"/>
      <c r="D256" s="10"/>
      <c r="E256" s="17"/>
      <c r="F256" s="17"/>
      <c r="G256" s="119"/>
      <c r="H256" s="17"/>
      <c r="I256" s="16"/>
      <c r="J256" s="328"/>
    </row>
    <row r="257" spans="1:10" x14ac:dyDescent="0.5">
      <c r="A257" s="10"/>
      <c r="B257" s="9"/>
      <c r="C257" s="9"/>
      <c r="D257" s="10"/>
      <c r="E257" s="17"/>
      <c r="F257" s="17"/>
      <c r="G257" s="16"/>
      <c r="H257" s="17"/>
      <c r="I257" s="16"/>
      <c r="J257" s="328"/>
    </row>
    <row r="258" spans="1:10" x14ac:dyDescent="0.5">
      <c r="A258" s="10"/>
      <c r="B258" s="9"/>
      <c r="C258" s="9"/>
      <c r="D258" s="10"/>
      <c r="E258" s="17"/>
      <c r="F258" s="17"/>
      <c r="G258" s="16"/>
      <c r="H258" s="17"/>
      <c r="I258" s="16"/>
      <c r="J258" s="14"/>
    </row>
    <row r="259" spans="1:10" x14ac:dyDescent="0.5">
      <c r="A259" s="10"/>
      <c r="B259" s="9"/>
      <c r="C259" s="9"/>
      <c r="D259" s="10"/>
      <c r="E259" s="17"/>
      <c r="F259" s="17"/>
      <c r="G259" s="16"/>
      <c r="H259" s="17"/>
      <c r="I259" s="16"/>
      <c r="J259" s="14"/>
    </row>
    <row r="260" spans="1:10" x14ac:dyDescent="0.5">
      <c r="A260" s="10"/>
      <c r="B260" s="27"/>
      <c r="C260" s="9"/>
      <c r="D260" s="10"/>
      <c r="E260" s="17"/>
      <c r="F260" s="17"/>
      <c r="G260" s="16"/>
      <c r="H260" s="17"/>
      <c r="I260" s="16"/>
      <c r="J260" s="14"/>
    </row>
    <row r="261" spans="1:10" x14ac:dyDescent="0.5">
      <c r="A261" s="10"/>
      <c r="B261" s="9"/>
      <c r="C261" s="9"/>
      <c r="D261" s="10"/>
      <c r="E261" s="13"/>
      <c r="F261" s="13"/>
      <c r="G261" s="9"/>
      <c r="H261" s="11"/>
      <c r="I261" s="16"/>
      <c r="J261" s="328"/>
    </row>
    <row r="262" spans="1:10" x14ac:dyDescent="0.5">
      <c r="A262" s="10"/>
      <c r="B262" s="9"/>
      <c r="C262" s="9"/>
      <c r="D262" s="10"/>
      <c r="E262" s="13"/>
      <c r="F262" s="13"/>
      <c r="G262" s="9"/>
      <c r="H262" s="11"/>
      <c r="I262" s="16"/>
      <c r="J262" s="328"/>
    </row>
    <row r="263" spans="1:10" x14ac:dyDescent="0.5">
      <c r="A263" s="10"/>
      <c r="B263" s="9"/>
      <c r="C263" s="9"/>
      <c r="D263" s="10"/>
      <c r="E263" s="13"/>
      <c r="F263" s="13"/>
      <c r="G263" s="9"/>
      <c r="H263" s="11"/>
      <c r="I263" s="16"/>
      <c r="J263" s="328"/>
    </row>
    <row r="264" spans="1:10" x14ac:dyDescent="0.5">
      <c r="A264" s="10"/>
      <c r="B264" s="9"/>
      <c r="C264" s="9"/>
      <c r="D264" s="10"/>
      <c r="E264" s="17"/>
      <c r="F264" s="17"/>
      <c r="G264" s="16"/>
      <c r="H264" s="17"/>
      <c r="I264" s="16"/>
      <c r="J264" s="14"/>
    </row>
    <row r="265" spans="1:10" x14ac:dyDescent="0.5">
      <c r="A265" s="10"/>
      <c r="B265" s="27"/>
      <c r="C265" s="9"/>
      <c r="D265" s="10"/>
      <c r="E265" s="17"/>
      <c r="F265" s="17"/>
      <c r="G265" s="16"/>
      <c r="H265" s="17"/>
      <c r="I265" s="16"/>
      <c r="J265" s="14"/>
    </row>
    <row r="266" spans="1:10" x14ac:dyDescent="0.5">
      <c r="A266" s="10"/>
      <c r="B266" s="9"/>
      <c r="C266" s="9"/>
      <c r="D266" s="10"/>
      <c r="E266" s="13"/>
      <c r="F266" s="13"/>
      <c r="G266" s="9"/>
      <c r="H266" s="11"/>
      <c r="I266" s="16"/>
      <c r="J266" s="328"/>
    </row>
    <row r="267" spans="1:10" x14ac:dyDescent="0.5">
      <c r="A267" s="10"/>
      <c r="B267" s="12"/>
      <c r="C267" s="9"/>
      <c r="D267" s="10"/>
      <c r="E267" s="17"/>
      <c r="F267" s="17"/>
      <c r="G267" s="16"/>
      <c r="H267" s="17"/>
      <c r="I267" s="16"/>
      <c r="J267" s="14"/>
    </row>
    <row r="268" spans="1:10" x14ac:dyDescent="0.5">
      <c r="A268" s="10"/>
      <c r="B268" s="27"/>
      <c r="C268" s="9"/>
      <c r="D268" s="15"/>
      <c r="E268" s="17"/>
      <c r="F268" s="17"/>
      <c r="G268" s="16"/>
      <c r="H268" s="17"/>
      <c r="I268" s="16"/>
      <c r="J268" s="14"/>
    </row>
    <row r="269" spans="1:10" x14ac:dyDescent="0.5">
      <c r="A269" s="10"/>
      <c r="B269" s="9"/>
      <c r="C269" s="9"/>
      <c r="D269" s="10"/>
      <c r="E269" s="13"/>
      <c r="F269" s="13"/>
      <c r="G269" s="9"/>
      <c r="H269" s="11"/>
      <c r="I269" s="16"/>
      <c r="J269" s="328"/>
    </row>
    <row r="270" spans="1:10" x14ac:dyDescent="0.5">
      <c r="A270" s="10"/>
      <c r="B270" s="9"/>
      <c r="C270" s="9"/>
      <c r="D270" s="10"/>
      <c r="E270" s="13"/>
      <c r="F270" s="13"/>
      <c r="G270" s="9"/>
      <c r="H270" s="11"/>
      <c r="I270" s="16"/>
      <c r="J270" s="328"/>
    </row>
    <row r="271" spans="1:10" x14ac:dyDescent="0.5">
      <c r="A271" s="10"/>
      <c r="B271" s="9"/>
      <c r="C271" s="9"/>
      <c r="D271" s="10"/>
      <c r="E271" s="13"/>
      <c r="F271" s="13"/>
      <c r="G271" s="9"/>
      <c r="H271" s="11"/>
      <c r="I271" s="16"/>
      <c r="J271" s="328"/>
    </row>
    <row r="272" spans="1:10" x14ac:dyDescent="0.5">
      <c r="A272" s="10"/>
      <c r="B272" s="9"/>
      <c r="C272" s="9"/>
      <c r="D272" s="15"/>
      <c r="E272" s="17"/>
      <c r="F272" s="17"/>
      <c r="G272" s="13"/>
      <c r="H272" s="13"/>
      <c r="I272" s="16"/>
      <c r="J272" s="14"/>
    </row>
    <row r="273" spans="1:11" x14ac:dyDescent="0.5">
      <c r="A273" s="10"/>
      <c r="B273" s="8"/>
      <c r="C273" s="9"/>
      <c r="D273" s="10"/>
      <c r="E273" s="17"/>
      <c r="F273" s="34"/>
      <c r="G273" s="16"/>
      <c r="H273" s="25"/>
      <c r="I273" s="25"/>
      <c r="J273" s="14"/>
      <c r="K273" s="6"/>
    </row>
    <row r="274" spans="1:11" s="2" customFormat="1" x14ac:dyDescent="0.5">
      <c r="A274" s="10"/>
      <c r="B274" s="53"/>
      <c r="C274" s="9"/>
      <c r="D274" s="10"/>
      <c r="E274" s="11"/>
      <c r="F274" s="11"/>
      <c r="G274" s="9"/>
      <c r="H274" s="11"/>
      <c r="I274" s="27"/>
      <c r="J274" s="328"/>
    </row>
    <row r="275" spans="1:11" s="2" customFormat="1" x14ac:dyDescent="0.5">
      <c r="A275" s="10"/>
      <c r="B275" s="53"/>
      <c r="C275" s="9"/>
      <c r="D275" s="10"/>
      <c r="E275" s="11"/>
      <c r="F275" s="11"/>
      <c r="G275" s="9"/>
      <c r="H275" s="11"/>
      <c r="I275" s="27"/>
      <c r="J275" s="328"/>
    </row>
    <row r="276" spans="1:11" s="2" customFormat="1" x14ac:dyDescent="0.5">
      <c r="A276" s="10"/>
      <c r="B276" s="53"/>
      <c r="C276" s="9"/>
      <c r="D276" s="10"/>
      <c r="E276" s="11"/>
      <c r="F276" s="11"/>
      <c r="G276" s="9"/>
      <c r="H276" s="11"/>
      <c r="I276" s="27"/>
      <c r="J276" s="328"/>
    </row>
    <row r="277" spans="1:11" s="2" customFormat="1" x14ac:dyDescent="0.5">
      <c r="A277" s="10"/>
      <c r="B277" s="53"/>
      <c r="C277" s="9"/>
      <c r="D277" s="10"/>
      <c r="E277" s="11"/>
      <c r="F277" s="11"/>
      <c r="G277" s="9"/>
      <c r="H277" s="11"/>
      <c r="I277" s="27"/>
      <c r="J277" s="328"/>
    </row>
    <row r="278" spans="1:11" x14ac:dyDescent="0.5">
      <c r="A278" s="10"/>
      <c r="B278" s="28"/>
      <c r="C278" s="16"/>
      <c r="D278" s="15"/>
      <c r="E278" s="29"/>
      <c r="F278" s="31"/>
      <c r="G278" s="31"/>
      <c r="H278" s="30"/>
      <c r="I278" s="30"/>
      <c r="J278" s="14"/>
    </row>
    <row r="279" spans="1:11" x14ac:dyDescent="0.5">
      <c r="A279" s="10"/>
      <c r="B279" s="127"/>
      <c r="C279" s="16"/>
      <c r="D279" s="15"/>
      <c r="E279" s="29"/>
      <c r="F279" s="31"/>
      <c r="G279" s="31"/>
      <c r="H279" s="30"/>
      <c r="I279" s="30"/>
      <c r="J279" s="14"/>
    </row>
    <row r="280" spans="1:11" x14ac:dyDescent="0.5">
      <c r="A280" s="10"/>
      <c r="B280" s="28"/>
      <c r="C280" s="16"/>
      <c r="D280" s="15"/>
      <c r="E280" s="29"/>
      <c r="F280" s="31"/>
      <c r="G280" s="31"/>
      <c r="H280" s="30"/>
      <c r="I280" s="30"/>
      <c r="J280" s="328"/>
    </row>
    <row r="281" spans="1:11" x14ac:dyDescent="0.5">
      <c r="A281" s="10"/>
      <c r="B281" s="28"/>
      <c r="C281" s="16"/>
      <c r="D281" s="15"/>
      <c r="E281" s="29"/>
      <c r="F281" s="31"/>
      <c r="G281" s="32"/>
      <c r="H281" s="32"/>
      <c r="I281" s="30"/>
      <c r="J281" s="14"/>
    </row>
    <row r="282" spans="1:11" x14ac:dyDescent="0.5">
      <c r="A282" s="10"/>
      <c r="B282" s="127"/>
      <c r="C282" s="16"/>
      <c r="D282" s="15"/>
      <c r="E282" s="29"/>
      <c r="F282" s="31"/>
      <c r="G282" s="31"/>
      <c r="H282" s="30"/>
      <c r="I282" s="30"/>
      <c r="J282" s="14"/>
    </row>
    <row r="283" spans="1:11" x14ac:dyDescent="0.5">
      <c r="A283" s="10"/>
      <c r="B283" s="28"/>
      <c r="C283" s="16"/>
      <c r="D283" s="15"/>
      <c r="E283" s="29"/>
      <c r="F283" s="31"/>
      <c r="G283" s="31"/>
      <c r="H283" s="30"/>
      <c r="I283" s="30"/>
      <c r="J283" s="328"/>
    </row>
    <row r="284" spans="1:11" x14ac:dyDescent="0.5">
      <c r="A284" s="10"/>
      <c r="B284" s="28"/>
      <c r="C284" s="16"/>
      <c r="D284" s="15"/>
      <c r="E284" s="29"/>
      <c r="F284" s="31"/>
      <c r="G284" s="31"/>
      <c r="H284" s="30"/>
      <c r="I284" s="30"/>
      <c r="J284" s="328"/>
    </row>
    <row r="285" spans="1:11" x14ac:dyDescent="0.5">
      <c r="A285" s="10"/>
      <c r="B285" s="28"/>
      <c r="C285" s="16"/>
      <c r="D285" s="15"/>
      <c r="E285" s="29"/>
      <c r="F285" s="31"/>
      <c r="G285" s="31"/>
      <c r="H285" s="30"/>
      <c r="I285" s="30"/>
      <c r="J285" s="328"/>
    </row>
    <row r="286" spans="1:11" x14ac:dyDescent="0.5">
      <c r="A286" s="10"/>
      <c r="B286" s="28"/>
      <c r="C286" s="16"/>
      <c r="D286" s="15"/>
      <c r="E286" s="29"/>
      <c r="F286" s="31"/>
      <c r="G286" s="31"/>
      <c r="H286" s="30"/>
      <c r="I286" s="30"/>
      <c r="J286" s="14"/>
    </row>
    <row r="287" spans="1:11" x14ac:dyDescent="0.5">
      <c r="A287" s="10"/>
      <c r="B287" s="28"/>
      <c r="C287" s="16"/>
      <c r="D287" s="15"/>
      <c r="E287" s="29"/>
      <c r="F287" s="31"/>
      <c r="G287" s="31"/>
      <c r="H287" s="30"/>
      <c r="I287" s="30"/>
      <c r="J287" s="14"/>
    </row>
    <row r="288" spans="1:11" x14ac:dyDescent="0.5">
      <c r="A288" s="10"/>
      <c r="B288" s="28"/>
      <c r="C288" s="16"/>
      <c r="D288" s="15"/>
      <c r="E288" s="29"/>
      <c r="F288" s="31"/>
      <c r="G288" s="31"/>
      <c r="H288" s="30"/>
      <c r="I288" s="30"/>
      <c r="J288" s="14"/>
    </row>
    <row r="289" spans="1:10" x14ac:dyDescent="0.5">
      <c r="A289" s="10"/>
      <c r="B289" s="127"/>
      <c r="C289" s="16"/>
      <c r="D289" s="15"/>
      <c r="E289" s="29"/>
      <c r="F289" s="31"/>
      <c r="G289" s="31"/>
      <c r="H289" s="30"/>
      <c r="I289" s="30"/>
      <c r="J289" s="14"/>
    </row>
    <row r="290" spans="1:10" x14ac:dyDescent="0.5">
      <c r="A290" s="10"/>
      <c r="B290" s="28"/>
      <c r="C290" s="16"/>
      <c r="D290" s="15"/>
      <c r="E290" s="29"/>
      <c r="F290" s="31"/>
      <c r="G290" s="31"/>
      <c r="H290" s="30"/>
      <c r="I290" s="30"/>
      <c r="J290" s="328"/>
    </row>
    <row r="291" spans="1:10" x14ac:dyDescent="0.5">
      <c r="A291" s="10"/>
      <c r="B291" s="28"/>
      <c r="C291" s="16"/>
      <c r="D291" s="15"/>
      <c r="E291" s="29"/>
      <c r="F291" s="31"/>
      <c r="G291" s="31"/>
      <c r="H291" s="30"/>
      <c r="I291" s="30"/>
      <c r="J291" s="328"/>
    </row>
    <row r="292" spans="1:10" x14ac:dyDescent="0.5">
      <c r="A292" s="10"/>
      <c r="B292" s="28"/>
      <c r="C292" s="16"/>
      <c r="D292" s="15"/>
      <c r="E292" s="29"/>
      <c r="F292" s="31"/>
      <c r="G292" s="31"/>
      <c r="H292" s="30"/>
      <c r="I292" s="30"/>
      <c r="J292" s="328"/>
    </row>
    <row r="293" spans="1:10" x14ac:dyDescent="0.5">
      <c r="A293" s="10"/>
      <c r="B293" s="28"/>
      <c r="C293" s="16"/>
      <c r="D293" s="15"/>
      <c r="E293" s="29"/>
      <c r="F293" s="31"/>
      <c r="G293" s="31"/>
      <c r="H293" s="30"/>
      <c r="I293" s="30"/>
      <c r="J293" s="328"/>
    </row>
    <row r="294" spans="1:10" x14ac:dyDescent="0.5">
      <c r="A294" s="10"/>
      <c r="B294" s="28"/>
      <c r="C294" s="16"/>
      <c r="D294" s="15"/>
      <c r="E294" s="29"/>
      <c r="F294" s="31"/>
      <c r="G294" s="31"/>
      <c r="H294" s="30"/>
      <c r="I294" s="30"/>
      <c r="J294" s="328"/>
    </row>
    <row r="295" spans="1:10" s="39" customFormat="1" x14ac:dyDescent="0.5">
      <c r="A295" s="52"/>
      <c r="B295" s="53"/>
      <c r="C295" s="11"/>
      <c r="D295" s="10"/>
      <c r="E295" s="11"/>
      <c r="F295" s="103"/>
      <c r="G295" s="54"/>
      <c r="H295" s="54"/>
      <c r="I295" s="54"/>
      <c r="J295" s="327"/>
    </row>
    <row r="296" spans="1:10" x14ac:dyDescent="0.5">
      <c r="A296" s="10"/>
      <c r="B296" s="28"/>
      <c r="C296" s="16"/>
      <c r="D296" s="15"/>
      <c r="E296" s="29"/>
      <c r="F296" s="31"/>
      <c r="G296" s="31"/>
      <c r="H296" s="30"/>
      <c r="I296" s="30"/>
      <c r="J296" s="14"/>
    </row>
    <row r="297" spans="1:10" s="39" customFormat="1" x14ac:dyDescent="0.5">
      <c r="A297" s="52"/>
      <c r="B297" s="53"/>
      <c r="C297" s="11"/>
      <c r="D297" s="10"/>
      <c r="E297" s="11"/>
      <c r="F297" s="103"/>
      <c r="G297" s="54"/>
      <c r="H297" s="54"/>
      <c r="I297" s="54"/>
      <c r="J297" s="327"/>
    </row>
    <row r="298" spans="1:10" x14ac:dyDescent="0.5">
      <c r="A298" s="10"/>
      <c r="B298" s="28"/>
      <c r="C298" s="16"/>
      <c r="D298" s="15"/>
      <c r="E298" s="29"/>
      <c r="F298" s="31"/>
      <c r="G298" s="31"/>
      <c r="H298" s="30"/>
      <c r="I298" s="30"/>
      <c r="J298" s="14"/>
    </row>
    <row r="299" spans="1:10" s="39" customFormat="1" x14ac:dyDescent="0.5">
      <c r="A299" s="52"/>
      <c r="B299" s="53"/>
      <c r="C299" s="11"/>
      <c r="D299" s="10"/>
      <c r="E299" s="11"/>
      <c r="F299" s="103"/>
      <c r="G299" s="54"/>
      <c r="H299" s="54"/>
      <c r="I299" s="54"/>
      <c r="J299" s="327"/>
    </row>
    <row r="300" spans="1:10" x14ac:dyDescent="0.5">
      <c r="A300" s="10"/>
      <c r="B300" s="28"/>
      <c r="C300" s="16"/>
      <c r="D300" s="15"/>
      <c r="E300" s="29"/>
      <c r="F300" s="31"/>
      <c r="G300" s="31"/>
      <c r="H300" s="30"/>
      <c r="I300" s="30"/>
      <c r="J300" s="14"/>
    </row>
    <row r="301" spans="1:10" s="39" customFormat="1" x14ac:dyDescent="0.5">
      <c r="A301" s="52"/>
      <c r="B301" s="55"/>
      <c r="C301" s="11"/>
      <c r="D301" s="10"/>
      <c r="E301" s="11"/>
      <c r="F301" s="103"/>
      <c r="G301" s="54"/>
      <c r="H301" s="54"/>
      <c r="I301" s="54"/>
      <c r="J301" s="327"/>
    </row>
    <row r="302" spans="1:10" x14ac:dyDescent="0.5">
      <c r="A302" s="10"/>
      <c r="B302" s="28"/>
      <c r="C302" s="16"/>
      <c r="D302" s="15"/>
      <c r="E302" s="29"/>
      <c r="F302" s="31"/>
      <c r="G302" s="31"/>
      <c r="H302" s="30"/>
      <c r="I302" s="30"/>
      <c r="J302" s="14"/>
    </row>
    <row r="303" spans="1:10" x14ac:dyDescent="0.5">
      <c r="A303" s="10"/>
      <c r="B303" s="28"/>
      <c r="C303" s="16"/>
      <c r="D303" s="15"/>
      <c r="E303" s="29"/>
      <c r="F303" s="31"/>
      <c r="G303" s="31"/>
      <c r="H303" s="30"/>
      <c r="I303" s="30"/>
      <c r="J303" s="14"/>
    </row>
    <row r="304" spans="1:10" x14ac:dyDescent="0.5">
      <c r="A304" s="10"/>
      <c r="B304" s="28"/>
      <c r="C304" s="16"/>
      <c r="D304" s="15"/>
      <c r="E304" s="29"/>
      <c r="F304" s="31"/>
      <c r="G304" s="31"/>
      <c r="H304" s="30"/>
      <c r="I304" s="30"/>
      <c r="J304" s="14"/>
    </row>
    <row r="305" spans="1:11" s="39" customFormat="1" x14ac:dyDescent="0.5">
      <c r="A305" s="52"/>
      <c r="B305" s="53"/>
      <c r="C305" s="11"/>
      <c r="D305" s="10"/>
      <c r="E305" s="11"/>
      <c r="F305" s="103"/>
      <c r="G305" s="54"/>
      <c r="H305" s="54"/>
      <c r="I305" s="54"/>
      <c r="J305" s="327"/>
    </row>
    <row r="306" spans="1:11" s="39" customFormat="1" x14ac:dyDescent="0.5">
      <c r="A306" s="49"/>
      <c r="B306" s="56"/>
      <c r="C306" s="17"/>
      <c r="D306" s="15"/>
      <c r="E306" s="17"/>
      <c r="F306" s="29"/>
      <c r="G306" s="54"/>
      <c r="H306" s="54"/>
      <c r="I306" s="118"/>
      <c r="J306" s="15"/>
    </row>
    <row r="307" spans="1:11" s="39" customFormat="1" x14ac:dyDescent="0.5">
      <c r="A307" s="52"/>
      <c r="B307" s="53"/>
      <c r="C307" s="11"/>
      <c r="D307" s="10"/>
      <c r="E307" s="11"/>
      <c r="F307" s="103"/>
      <c r="G307" s="54"/>
      <c r="H307" s="54"/>
      <c r="I307" s="54"/>
      <c r="J307" s="327"/>
    </row>
    <row r="308" spans="1:11" x14ac:dyDescent="0.5">
      <c r="A308" s="10"/>
      <c r="B308" s="28"/>
      <c r="C308" s="16"/>
      <c r="D308" s="15"/>
      <c r="E308" s="29"/>
      <c r="F308" s="31"/>
      <c r="G308" s="32"/>
      <c r="H308" s="32"/>
      <c r="I308" s="30"/>
      <c r="J308" s="14"/>
    </row>
    <row r="309" spans="1:11" x14ac:dyDescent="0.5">
      <c r="A309" s="10"/>
      <c r="B309" s="28"/>
      <c r="C309" s="16"/>
      <c r="D309" s="15"/>
      <c r="E309" s="10"/>
      <c r="F309" s="11"/>
      <c r="G309" s="9"/>
      <c r="H309" s="11"/>
      <c r="I309" s="9"/>
      <c r="J309" s="14"/>
    </row>
    <row r="310" spans="1:11" x14ac:dyDescent="0.5">
      <c r="A310" s="10"/>
      <c r="B310" s="28"/>
      <c r="C310" s="16"/>
      <c r="D310" s="15"/>
      <c r="E310" s="10"/>
      <c r="F310" s="11"/>
      <c r="G310" s="9"/>
      <c r="H310" s="11"/>
      <c r="I310" s="9"/>
      <c r="J310" s="14"/>
    </row>
    <row r="311" spans="1:11" x14ac:dyDescent="0.5">
      <c r="A311" s="10"/>
      <c r="B311" s="24"/>
      <c r="C311" s="9"/>
      <c r="D311" s="10"/>
      <c r="E311" s="17"/>
      <c r="F311" s="34"/>
      <c r="G311" s="25"/>
      <c r="H311" s="25"/>
      <c r="I311" s="25"/>
      <c r="J311" s="14"/>
      <c r="K311" s="6"/>
    </row>
    <row r="312" spans="1:11" x14ac:dyDescent="0.5">
      <c r="A312" s="10"/>
      <c r="B312" s="8"/>
      <c r="C312" s="9"/>
      <c r="D312" s="10"/>
      <c r="E312" s="17"/>
      <c r="F312" s="17"/>
      <c r="G312" s="16"/>
      <c r="H312" s="17"/>
      <c r="I312" s="25"/>
      <c r="J312" s="14"/>
    </row>
    <row r="313" spans="1:11" x14ac:dyDescent="0.5">
      <c r="A313" s="10"/>
      <c r="B313" s="33"/>
      <c r="C313" s="9"/>
      <c r="D313" s="10"/>
      <c r="E313" s="29"/>
      <c r="F313" s="31"/>
      <c r="G313" s="31"/>
      <c r="H313" s="30"/>
      <c r="I313" s="30"/>
      <c r="J313" s="14"/>
    </row>
    <row r="314" spans="1:11" x14ac:dyDescent="0.5">
      <c r="A314" s="10"/>
      <c r="B314" s="33"/>
      <c r="C314" s="9"/>
      <c r="D314" s="10"/>
      <c r="E314" s="29"/>
      <c r="F314" s="31"/>
      <c r="G314" s="31"/>
      <c r="H314" s="30"/>
      <c r="I314" s="30"/>
      <c r="J314" s="14"/>
    </row>
    <row r="315" spans="1:11" x14ac:dyDescent="0.5">
      <c r="A315" s="10"/>
      <c r="B315" s="24"/>
      <c r="C315" s="9"/>
      <c r="D315" s="10"/>
      <c r="E315" s="17"/>
      <c r="F315" s="34"/>
      <c r="G315" s="25"/>
      <c r="H315" s="34"/>
      <c r="I315" s="25"/>
      <c r="J315" s="14"/>
      <c r="K315" s="6"/>
    </row>
    <row r="316" spans="1:11" s="39" customFormat="1" x14ac:dyDescent="0.5">
      <c r="A316" s="52"/>
      <c r="B316" s="26"/>
      <c r="C316" s="11"/>
      <c r="D316" s="10"/>
      <c r="E316" s="11"/>
      <c r="F316" s="103"/>
      <c r="G316" s="54"/>
      <c r="H316" s="54"/>
      <c r="I316" s="54"/>
      <c r="J316" s="327"/>
    </row>
    <row r="317" spans="1:11" s="39" customFormat="1" x14ac:dyDescent="0.5">
      <c r="A317" s="49"/>
      <c r="B317" s="56"/>
      <c r="C317" s="17"/>
      <c r="D317" s="15"/>
      <c r="E317" s="17"/>
      <c r="F317" s="29"/>
      <c r="G317" s="397"/>
      <c r="H317" s="397"/>
      <c r="I317" s="118"/>
      <c r="J317" s="15"/>
    </row>
    <row r="318" spans="1:11" s="39" customFormat="1" x14ac:dyDescent="0.5">
      <c r="A318" s="52"/>
      <c r="B318" s="53"/>
      <c r="C318" s="11"/>
      <c r="D318" s="10"/>
      <c r="E318" s="11"/>
      <c r="F318" s="103"/>
      <c r="G318" s="397"/>
      <c r="H318" s="397"/>
      <c r="I318" s="54"/>
      <c r="J318" s="327"/>
    </row>
    <row r="319" spans="1:11" s="39" customFormat="1" x14ac:dyDescent="0.5">
      <c r="A319" s="52"/>
      <c r="B319" s="53"/>
      <c r="C319" s="10"/>
      <c r="D319" s="10"/>
      <c r="E319" s="10"/>
      <c r="F319" s="103"/>
      <c r="G319" s="54"/>
      <c r="H319" s="54"/>
      <c r="I319" s="54"/>
      <c r="J319" s="327"/>
    </row>
    <row r="320" spans="1:11" s="39" customFormat="1" x14ac:dyDescent="0.5">
      <c r="A320" s="52"/>
      <c r="B320" s="57"/>
      <c r="C320" s="10"/>
      <c r="D320" s="10"/>
      <c r="E320" s="10"/>
      <c r="F320" s="169"/>
      <c r="G320" s="58"/>
      <c r="H320" s="58"/>
      <c r="I320" s="58"/>
      <c r="J320" s="327"/>
    </row>
  </sheetData>
  <mergeCells count="39">
    <mergeCell ref="G180:H180"/>
    <mergeCell ref="G181:H181"/>
    <mergeCell ref="G182:H182"/>
    <mergeCell ref="G175:H175"/>
    <mergeCell ref="G176:H176"/>
    <mergeCell ref="G177:H177"/>
    <mergeCell ref="G178:H178"/>
    <mergeCell ref="G179:H179"/>
    <mergeCell ref="G168:H168"/>
    <mergeCell ref="G169:H169"/>
    <mergeCell ref="G170:H170"/>
    <mergeCell ref="G173:H173"/>
    <mergeCell ref="G174:H174"/>
    <mergeCell ref="G76:H76"/>
    <mergeCell ref="G72:H72"/>
    <mergeCell ref="G73:H73"/>
    <mergeCell ref="G119:H119"/>
    <mergeCell ref="G122:H122"/>
    <mergeCell ref="G69:H69"/>
    <mergeCell ref="G70:H70"/>
    <mergeCell ref="G9:H9"/>
    <mergeCell ref="G71:H71"/>
    <mergeCell ref="G75:H75"/>
    <mergeCell ref="J9:J10"/>
    <mergeCell ref="G317:H317"/>
    <mergeCell ref="G318:H318"/>
    <mergeCell ref="A2:J2"/>
    <mergeCell ref="A3:G3"/>
    <mergeCell ref="A4:G4"/>
    <mergeCell ref="A5:B5"/>
    <mergeCell ref="A6:G6"/>
    <mergeCell ref="A9:A10"/>
    <mergeCell ref="B9:B10"/>
    <mergeCell ref="C9:C10"/>
    <mergeCell ref="D9:D10"/>
    <mergeCell ref="E9:F9"/>
    <mergeCell ref="G16:H16"/>
    <mergeCell ref="G65:H65"/>
    <mergeCell ref="G68:H68"/>
  </mergeCells>
  <phoneticPr fontId="22" type="noConversion"/>
  <pageMargins left="0.7" right="0.7" top="0.75" bottom="0.75" header="0.3" footer="0.3"/>
  <pageSetup paperSize="9" scale="94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K99"/>
  <sheetViews>
    <sheetView workbookViewId="0">
      <selection activeCell="L5" sqref="L5"/>
    </sheetView>
  </sheetViews>
  <sheetFormatPr defaultColWidth="9" defaultRowHeight="21.75" x14ac:dyDescent="0.5"/>
  <cols>
    <col min="1" max="1" width="6.33203125" style="3" customWidth="1"/>
    <col min="2" max="2" width="46.6640625" style="3" customWidth="1"/>
    <col min="3" max="3" width="2.83203125" style="3" hidden="1" customWidth="1"/>
    <col min="4" max="4" width="9.1640625" style="3" bestFit="1" customWidth="1"/>
    <col min="5" max="5" width="11.33203125" style="6" bestFit="1" customWidth="1"/>
    <col min="6" max="6" width="8.83203125" style="6" hidden="1" customWidth="1"/>
    <col min="7" max="7" width="11.33203125" style="3" bestFit="1" customWidth="1"/>
    <col min="8" max="8" width="8.83203125" style="6" hidden="1" customWidth="1"/>
    <col min="9" max="9" width="15.5" style="6" hidden="1" customWidth="1"/>
    <col min="10" max="10" width="19.5" style="189" customWidth="1"/>
    <col min="11" max="11" width="10.33203125" style="3" bestFit="1" customWidth="1"/>
    <col min="12" max="256" width="9" style="3"/>
    <col min="257" max="257" width="6.33203125" style="3" customWidth="1"/>
    <col min="258" max="258" width="74.1640625" style="3" customWidth="1"/>
    <col min="259" max="259" width="7.5" style="3" customWidth="1"/>
    <col min="260" max="260" width="7" style="3" customWidth="1"/>
    <col min="261" max="261" width="10" style="3" bestFit="1" customWidth="1"/>
    <col min="262" max="262" width="10.6640625" style="3" bestFit="1" customWidth="1"/>
    <col min="263" max="263" width="8.83203125" style="3" customWidth="1"/>
    <col min="264" max="264" width="10.83203125" style="3" customWidth="1"/>
    <col min="265" max="265" width="14.83203125" style="3" customWidth="1"/>
    <col min="266" max="266" width="8.6640625" style="3" customWidth="1"/>
    <col min="267" max="267" width="10.33203125" style="3" bestFit="1" customWidth="1"/>
    <col min="268" max="512" width="9" style="3"/>
    <col min="513" max="513" width="6.33203125" style="3" customWidth="1"/>
    <col min="514" max="514" width="74.1640625" style="3" customWidth="1"/>
    <col min="515" max="515" width="7.5" style="3" customWidth="1"/>
    <col min="516" max="516" width="7" style="3" customWidth="1"/>
    <col min="517" max="517" width="10" style="3" bestFit="1" customWidth="1"/>
    <col min="518" max="518" width="10.6640625" style="3" bestFit="1" customWidth="1"/>
    <col min="519" max="519" width="8.83203125" style="3" customWidth="1"/>
    <col min="520" max="520" width="10.83203125" style="3" customWidth="1"/>
    <col min="521" max="521" width="14.83203125" style="3" customWidth="1"/>
    <col min="522" max="522" width="8.6640625" style="3" customWidth="1"/>
    <col min="523" max="523" width="10.33203125" style="3" bestFit="1" customWidth="1"/>
    <col min="524" max="768" width="9" style="3"/>
    <col min="769" max="769" width="6.33203125" style="3" customWidth="1"/>
    <col min="770" max="770" width="74.1640625" style="3" customWidth="1"/>
    <col min="771" max="771" width="7.5" style="3" customWidth="1"/>
    <col min="772" max="772" width="7" style="3" customWidth="1"/>
    <col min="773" max="773" width="10" style="3" bestFit="1" customWidth="1"/>
    <col min="774" max="774" width="10.6640625" style="3" bestFit="1" customWidth="1"/>
    <col min="775" max="775" width="8.83203125" style="3" customWidth="1"/>
    <col min="776" max="776" width="10.83203125" style="3" customWidth="1"/>
    <col min="777" max="777" width="14.83203125" style="3" customWidth="1"/>
    <col min="778" max="778" width="8.6640625" style="3" customWidth="1"/>
    <col min="779" max="779" width="10.33203125" style="3" bestFit="1" customWidth="1"/>
    <col min="780" max="1024" width="9" style="3"/>
    <col min="1025" max="1025" width="6.33203125" style="3" customWidth="1"/>
    <col min="1026" max="1026" width="74.1640625" style="3" customWidth="1"/>
    <col min="1027" max="1027" width="7.5" style="3" customWidth="1"/>
    <col min="1028" max="1028" width="7" style="3" customWidth="1"/>
    <col min="1029" max="1029" width="10" style="3" bestFit="1" customWidth="1"/>
    <col min="1030" max="1030" width="10.6640625" style="3" bestFit="1" customWidth="1"/>
    <col min="1031" max="1031" width="8.83203125" style="3" customWidth="1"/>
    <col min="1032" max="1032" width="10.83203125" style="3" customWidth="1"/>
    <col min="1033" max="1033" width="14.83203125" style="3" customWidth="1"/>
    <col min="1034" max="1034" width="8.6640625" style="3" customWidth="1"/>
    <col min="1035" max="1035" width="10.33203125" style="3" bestFit="1" customWidth="1"/>
    <col min="1036" max="1280" width="9" style="3"/>
    <col min="1281" max="1281" width="6.33203125" style="3" customWidth="1"/>
    <col min="1282" max="1282" width="74.1640625" style="3" customWidth="1"/>
    <col min="1283" max="1283" width="7.5" style="3" customWidth="1"/>
    <col min="1284" max="1284" width="7" style="3" customWidth="1"/>
    <col min="1285" max="1285" width="10" style="3" bestFit="1" customWidth="1"/>
    <col min="1286" max="1286" width="10.6640625" style="3" bestFit="1" customWidth="1"/>
    <col min="1287" max="1287" width="8.83203125" style="3" customWidth="1"/>
    <col min="1288" max="1288" width="10.83203125" style="3" customWidth="1"/>
    <col min="1289" max="1289" width="14.83203125" style="3" customWidth="1"/>
    <col min="1290" max="1290" width="8.6640625" style="3" customWidth="1"/>
    <col min="1291" max="1291" width="10.33203125" style="3" bestFit="1" customWidth="1"/>
    <col min="1292" max="1536" width="9" style="3"/>
    <col min="1537" max="1537" width="6.33203125" style="3" customWidth="1"/>
    <col min="1538" max="1538" width="74.1640625" style="3" customWidth="1"/>
    <col min="1539" max="1539" width="7.5" style="3" customWidth="1"/>
    <col min="1540" max="1540" width="7" style="3" customWidth="1"/>
    <col min="1541" max="1541" width="10" style="3" bestFit="1" customWidth="1"/>
    <col min="1542" max="1542" width="10.6640625" style="3" bestFit="1" customWidth="1"/>
    <col min="1543" max="1543" width="8.83203125" style="3" customWidth="1"/>
    <col min="1544" max="1544" width="10.83203125" style="3" customWidth="1"/>
    <col min="1545" max="1545" width="14.83203125" style="3" customWidth="1"/>
    <col min="1546" max="1546" width="8.6640625" style="3" customWidth="1"/>
    <col min="1547" max="1547" width="10.33203125" style="3" bestFit="1" customWidth="1"/>
    <col min="1548" max="1792" width="9" style="3"/>
    <col min="1793" max="1793" width="6.33203125" style="3" customWidth="1"/>
    <col min="1794" max="1794" width="74.1640625" style="3" customWidth="1"/>
    <col min="1795" max="1795" width="7.5" style="3" customWidth="1"/>
    <col min="1796" max="1796" width="7" style="3" customWidth="1"/>
    <col min="1797" max="1797" width="10" style="3" bestFit="1" customWidth="1"/>
    <col min="1798" max="1798" width="10.6640625" style="3" bestFit="1" customWidth="1"/>
    <col min="1799" max="1799" width="8.83203125" style="3" customWidth="1"/>
    <col min="1800" max="1800" width="10.83203125" style="3" customWidth="1"/>
    <col min="1801" max="1801" width="14.83203125" style="3" customWidth="1"/>
    <col min="1802" max="1802" width="8.6640625" style="3" customWidth="1"/>
    <col min="1803" max="1803" width="10.33203125" style="3" bestFit="1" customWidth="1"/>
    <col min="1804" max="2048" width="9" style="3"/>
    <col min="2049" max="2049" width="6.33203125" style="3" customWidth="1"/>
    <col min="2050" max="2050" width="74.1640625" style="3" customWidth="1"/>
    <col min="2051" max="2051" width="7.5" style="3" customWidth="1"/>
    <col min="2052" max="2052" width="7" style="3" customWidth="1"/>
    <col min="2053" max="2053" width="10" style="3" bestFit="1" customWidth="1"/>
    <col min="2054" max="2054" width="10.6640625" style="3" bestFit="1" customWidth="1"/>
    <col min="2055" max="2055" width="8.83203125" style="3" customWidth="1"/>
    <col min="2056" max="2056" width="10.83203125" style="3" customWidth="1"/>
    <col min="2057" max="2057" width="14.83203125" style="3" customWidth="1"/>
    <col min="2058" max="2058" width="8.6640625" style="3" customWidth="1"/>
    <col min="2059" max="2059" width="10.33203125" style="3" bestFit="1" customWidth="1"/>
    <col min="2060" max="2304" width="9" style="3"/>
    <col min="2305" max="2305" width="6.33203125" style="3" customWidth="1"/>
    <col min="2306" max="2306" width="74.1640625" style="3" customWidth="1"/>
    <col min="2307" max="2307" width="7.5" style="3" customWidth="1"/>
    <col min="2308" max="2308" width="7" style="3" customWidth="1"/>
    <col min="2309" max="2309" width="10" style="3" bestFit="1" customWidth="1"/>
    <col min="2310" max="2310" width="10.6640625" style="3" bestFit="1" customWidth="1"/>
    <col min="2311" max="2311" width="8.83203125" style="3" customWidth="1"/>
    <col min="2312" max="2312" width="10.83203125" style="3" customWidth="1"/>
    <col min="2313" max="2313" width="14.83203125" style="3" customWidth="1"/>
    <col min="2314" max="2314" width="8.6640625" style="3" customWidth="1"/>
    <col min="2315" max="2315" width="10.33203125" style="3" bestFit="1" customWidth="1"/>
    <col min="2316" max="2560" width="9" style="3"/>
    <col min="2561" max="2561" width="6.33203125" style="3" customWidth="1"/>
    <col min="2562" max="2562" width="74.1640625" style="3" customWidth="1"/>
    <col min="2563" max="2563" width="7.5" style="3" customWidth="1"/>
    <col min="2564" max="2564" width="7" style="3" customWidth="1"/>
    <col min="2565" max="2565" width="10" style="3" bestFit="1" customWidth="1"/>
    <col min="2566" max="2566" width="10.6640625" style="3" bestFit="1" customWidth="1"/>
    <col min="2567" max="2567" width="8.83203125" style="3" customWidth="1"/>
    <col min="2568" max="2568" width="10.83203125" style="3" customWidth="1"/>
    <col min="2569" max="2569" width="14.83203125" style="3" customWidth="1"/>
    <col min="2570" max="2570" width="8.6640625" style="3" customWidth="1"/>
    <col min="2571" max="2571" width="10.33203125" style="3" bestFit="1" customWidth="1"/>
    <col min="2572" max="2816" width="9" style="3"/>
    <col min="2817" max="2817" width="6.33203125" style="3" customWidth="1"/>
    <col min="2818" max="2818" width="74.1640625" style="3" customWidth="1"/>
    <col min="2819" max="2819" width="7.5" style="3" customWidth="1"/>
    <col min="2820" max="2820" width="7" style="3" customWidth="1"/>
    <col min="2821" max="2821" width="10" style="3" bestFit="1" customWidth="1"/>
    <col min="2822" max="2822" width="10.6640625" style="3" bestFit="1" customWidth="1"/>
    <col min="2823" max="2823" width="8.83203125" style="3" customWidth="1"/>
    <col min="2824" max="2824" width="10.83203125" style="3" customWidth="1"/>
    <col min="2825" max="2825" width="14.83203125" style="3" customWidth="1"/>
    <col min="2826" max="2826" width="8.6640625" style="3" customWidth="1"/>
    <col min="2827" max="2827" width="10.33203125" style="3" bestFit="1" customWidth="1"/>
    <col min="2828" max="3072" width="9" style="3"/>
    <col min="3073" max="3073" width="6.33203125" style="3" customWidth="1"/>
    <col min="3074" max="3074" width="74.1640625" style="3" customWidth="1"/>
    <col min="3075" max="3075" width="7.5" style="3" customWidth="1"/>
    <col min="3076" max="3076" width="7" style="3" customWidth="1"/>
    <col min="3077" max="3077" width="10" style="3" bestFit="1" customWidth="1"/>
    <col min="3078" max="3078" width="10.6640625" style="3" bestFit="1" customWidth="1"/>
    <col min="3079" max="3079" width="8.83203125" style="3" customWidth="1"/>
    <col min="3080" max="3080" width="10.83203125" style="3" customWidth="1"/>
    <col min="3081" max="3081" width="14.83203125" style="3" customWidth="1"/>
    <col min="3082" max="3082" width="8.6640625" style="3" customWidth="1"/>
    <col min="3083" max="3083" width="10.33203125" style="3" bestFit="1" customWidth="1"/>
    <col min="3084" max="3328" width="9" style="3"/>
    <col min="3329" max="3329" width="6.33203125" style="3" customWidth="1"/>
    <col min="3330" max="3330" width="74.1640625" style="3" customWidth="1"/>
    <col min="3331" max="3331" width="7.5" style="3" customWidth="1"/>
    <col min="3332" max="3332" width="7" style="3" customWidth="1"/>
    <col min="3333" max="3333" width="10" style="3" bestFit="1" customWidth="1"/>
    <col min="3334" max="3334" width="10.6640625" style="3" bestFit="1" customWidth="1"/>
    <col min="3335" max="3335" width="8.83203125" style="3" customWidth="1"/>
    <col min="3336" max="3336" width="10.83203125" style="3" customWidth="1"/>
    <col min="3337" max="3337" width="14.83203125" style="3" customWidth="1"/>
    <col min="3338" max="3338" width="8.6640625" style="3" customWidth="1"/>
    <col min="3339" max="3339" width="10.33203125" style="3" bestFit="1" customWidth="1"/>
    <col min="3340" max="3584" width="9" style="3"/>
    <col min="3585" max="3585" width="6.33203125" style="3" customWidth="1"/>
    <col min="3586" max="3586" width="74.1640625" style="3" customWidth="1"/>
    <col min="3587" max="3587" width="7.5" style="3" customWidth="1"/>
    <col min="3588" max="3588" width="7" style="3" customWidth="1"/>
    <col min="3589" max="3589" width="10" style="3" bestFit="1" customWidth="1"/>
    <col min="3590" max="3590" width="10.6640625" style="3" bestFit="1" customWidth="1"/>
    <col min="3591" max="3591" width="8.83203125" style="3" customWidth="1"/>
    <col min="3592" max="3592" width="10.83203125" style="3" customWidth="1"/>
    <col min="3593" max="3593" width="14.83203125" style="3" customWidth="1"/>
    <col min="3594" max="3594" width="8.6640625" style="3" customWidth="1"/>
    <col min="3595" max="3595" width="10.33203125" style="3" bestFit="1" customWidth="1"/>
    <col min="3596" max="3840" width="9" style="3"/>
    <col min="3841" max="3841" width="6.33203125" style="3" customWidth="1"/>
    <col min="3842" max="3842" width="74.1640625" style="3" customWidth="1"/>
    <col min="3843" max="3843" width="7.5" style="3" customWidth="1"/>
    <col min="3844" max="3844" width="7" style="3" customWidth="1"/>
    <col min="3845" max="3845" width="10" style="3" bestFit="1" customWidth="1"/>
    <col min="3846" max="3846" width="10.6640625" style="3" bestFit="1" customWidth="1"/>
    <col min="3847" max="3847" width="8.83203125" style="3" customWidth="1"/>
    <col min="3848" max="3848" width="10.83203125" style="3" customWidth="1"/>
    <col min="3849" max="3849" width="14.83203125" style="3" customWidth="1"/>
    <col min="3850" max="3850" width="8.6640625" style="3" customWidth="1"/>
    <col min="3851" max="3851" width="10.33203125" style="3" bestFit="1" customWidth="1"/>
    <col min="3852" max="4096" width="9" style="3"/>
    <col min="4097" max="4097" width="6.33203125" style="3" customWidth="1"/>
    <col min="4098" max="4098" width="74.1640625" style="3" customWidth="1"/>
    <col min="4099" max="4099" width="7.5" style="3" customWidth="1"/>
    <col min="4100" max="4100" width="7" style="3" customWidth="1"/>
    <col min="4101" max="4101" width="10" style="3" bestFit="1" customWidth="1"/>
    <col min="4102" max="4102" width="10.6640625" style="3" bestFit="1" customWidth="1"/>
    <col min="4103" max="4103" width="8.83203125" style="3" customWidth="1"/>
    <col min="4104" max="4104" width="10.83203125" style="3" customWidth="1"/>
    <col min="4105" max="4105" width="14.83203125" style="3" customWidth="1"/>
    <col min="4106" max="4106" width="8.6640625" style="3" customWidth="1"/>
    <col min="4107" max="4107" width="10.33203125" style="3" bestFit="1" customWidth="1"/>
    <col min="4108" max="4352" width="9" style="3"/>
    <col min="4353" max="4353" width="6.33203125" style="3" customWidth="1"/>
    <col min="4354" max="4354" width="74.1640625" style="3" customWidth="1"/>
    <col min="4355" max="4355" width="7.5" style="3" customWidth="1"/>
    <col min="4356" max="4356" width="7" style="3" customWidth="1"/>
    <col min="4357" max="4357" width="10" style="3" bestFit="1" customWidth="1"/>
    <col min="4358" max="4358" width="10.6640625" style="3" bestFit="1" customWidth="1"/>
    <col min="4359" max="4359" width="8.83203125" style="3" customWidth="1"/>
    <col min="4360" max="4360" width="10.83203125" style="3" customWidth="1"/>
    <col min="4361" max="4361" width="14.83203125" style="3" customWidth="1"/>
    <col min="4362" max="4362" width="8.6640625" style="3" customWidth="1"/>
    <col min="4363" max="4363" width="10.33203125" style="3" bestFit="1" customWidth="1"/>
    <col min="4364" max="4608" width="9" style="3"/>
    <col min="4609" max="4609" width="6.33203125" style="3" customWidth="1"/>
    <col min="4610" max="4610" width="74.1640625" style="3" customWidth="1"/>
    <col min="4611" max="4611" width="7.5" style="3" customWidth="1"/>
    <col min="4612" max="4612" width="7" style="3" customWidth="1"/>
    <col min="4613" max="4613" width="10" style="3" bestFit="1" customWidth="1"/>
    <col min="4614" max="4614" width="10.6640625" style="3" bestFit="1" customWidth="1"/>
    <col min="4615" max="4615" width="8.83203125" style="3" customWidth="1"/>
    <col min="4616" max="4616" width="10.83203125" style="3" customWidth="1"/>
    <col min="4617" max="4617" width="14.83203125" style="3" customWidth="1"/>
    <col min="4618" max="4618" width="8.6640625" style="3" customWidth="1"/>
    <col min="4619" max="4619" width="10.33203125" style="3" bestFit="1" customWidth="1"/>
    <col min="4620" max="4864" width="9" style="3"/>
    <col min="4865" max="4865" width="6.33203125" style="3" customWidth="1"/>
    <col min="4866" max="4866" width="74.1640625" style="3" customWidth="1"/>
    <col min="4867" max="4867" width="7.5" style="3" customWidth="1"/>
    <col min="4868" max="4868" width="7" style="3" customWidth="1"/>
    <col min="4869" max="4869" width="10" style="3" bestFit="1" customWidth="1"/>
    <col min="4870" max="4870" width="10.6640625" style="3" bestFit="1" customWidth="1"/>
    <col min="4871" max="4871" width="8.83203125" style="3" customWidth="1"/>
    <col min="4872" max="4872" width="10.83203125" style="3" customWidth="1"/>
    <col min="4873" max="4873" width="14.83203125" style="3" customWidth="1"/>
    <col min="4874" max="4874" width="8.6640625" style="3" customWidth="1"/>
    <col min="4875" max="4875" width="10.33203125" style="3" bestFit="1" customWidth="1"/>
    <col min="4876" max="5120" width="9" style="3"/>
    <col min="5121" max="5121" width="6.33203125" style="3" customWidth="1"/>
    <col min="5122" max="5122" width="74.1640625" style="3" customWidth="1"/>
    <col min="5123" max="5123" width="7.5" style="3" customWidth="1"/>
    <col min="5124" max="5124" width="7" style="3" customWidth="1"/>
    <col min="5125" max="5125" width="10" style="3" bestFit="1" customWidth="1"/>
    <col min="5126" max="5126" width="10.6640625" style="3" bestFit="1" customWidth="1"/>
    <col min="5127" max="5127" width="8.83203125" style="3" customWidth="1"/>
    <col min="5128" max="5128" width="10.83203125" style="3" customWidth="1"/>
    <col min="5129" max="5129" width="14.83203125" style="3" customWidth="1"/>
    <col min="5130" max="5130" width="8.6640625" style="3" customWidth="1"/>
    <col min="5131" max="5131" width="10.33203125" style="3" bestFit="1" customWidth="1"/>
    <col min="5132" max="5376" width="9" style="3"/>
    <col min="5377" max="5377" width="6.33203125" style="3" customWidth="1"/>
    <col min="5378" max="5378" width="74.1640625" style="3" customWidth="1"/>
    <col min="5379" max="5379" width="7.5" style="3" customWidth="1"/>
    <col min="5380" max="5380" width="7" style="3" customWidth="1"/>
    <col min="5381" max="5381" width="10" style="3" bestFit="1" customWidth="1"/>
    <col min="5382" max="5382" width="10.6640625" style="3" bestFit="1" customWidth="1"/>
    <col min="5383" max="5383" width="8.83203125" style="3" customWidth="1"/>
    <col min="5384" max="5384" width="10.83203125" style="3" customWidth="1"/>
    <col min="5385" max="5385" width="14.83203125" style="3" customWidth="1"/>
    <col min="5386" max="5386" width="8.6640625" style="3" customWidth="1"/>
    <col min="5387" max="5387" width="10.33203125" style="3" bestFit="1" customWidth="1"/>
    <col min="5388" max="5632" width="9" style="3"/>
    <col min="5633" max="5633" width="6.33203125" style="3" customWidth="1"/>
    <col min="5634" max="5634" width="74.1640625" style="3" customWidth="1"/>
    <col min="5635" max="5635" width="7.5" style="3" customWidth="1"/>
    <col min="5636" max="5636" width="7" style="3" customWidth="1"/>
    <col min="5637" max="5637" width="10" style="3" bestFit="1" customWidth="1"/>
    <col min="5638" max="5638" width="10.6640625" style="3" bestFit="1" customWidth="1"/>
    <col min="5639" max="5639" width="8.83203125" style="3" customWidth="1"/>
    <col min="5640" max="5640" width="10.83203125" style="3" customWidth="1"/>
    <col min="5641" max="5641" width="14.83203125" style="3" customWidth="1"/>
    <col min="5642" max="5642" width="8.6640625" style="3" customWidth="1"/>
    <col min="5643" max="5643" width="10.33203125" style="3" bestFit="1" customWidth="1"/>
    <col min="5644" max="5888" width="9" style="3"/>
    <col min="5889" max="5889" width="6.33203125" style="3" customWidth="1"/>
    <col min="5890" max="5890" width="74.1640625" style="3" customWidth="1"/>
    <col min="5891" max="5891" width="7.5" style="3" customWidth="1"/>
    <col min="5892" max="5892" width="7" style="3" customWidth="1"/>
    <col min="5893" max="5893" width="10" style="3" bestFit="1" customWidth="1"/>
    <col min="5894" max="5894" width="10.6640625" style="3" bestFit="1" customWidth="1"/>
    <col min="5895" max="5895" width="8.83203125" style="3" customWidth="1"/>
    <col min="5896" max="5896" width="10.83203125" style="3" customWidth="1"/>
    <col min="5897" max="5897" width="14.83203125" style="3" customWidth="1"/>
    <col min="5898" max="5898" width="8.6640625" style="3" customWidth="1"/>
    <col min="5899" max="5899" width="10.33203125" style="3" bestFit="1" customWidth="1"/>
    <col min="5900" max="6144" width="9" style="3"/>
    <col min="6145" max="6145" width="6.33203125" style="3" customWidth="1"/>
    <col min="6146" max="6146" width="74.1640625" style="3" customWidth="1"/>
    <col min="6147" max="6147" width="7.5" style="3" customWidth="1"/>
    <col min="6148" max="6148" width="7" style="3" customWidth="1"/>
    <col min="6149" max="6149" width="10" style="3" bestFit="1" customWidth="1"/>
    <col min="6150" max="6150" width="10.6640625" style="3" bestFit="1" customWidth="1"/>
    <col min="6151" max="6151" width="8.83203125" style="3" customWidth="1"/>
    <col min="6152" max="6152" width="10.83203125" style="3" customWidth="1"/>
    <col min="6153" max="6153" width="14.83203125" style="3" customWidth="1"/>
    <col min="6154" max="6154" width="8.6640625" style="3" customWidth="1"/>
    <col min="6155" max="6155" width="10.33203125" style="3" bestFit="1" customWidth="1"/>
    <col min="6156" max="6400" width="9" style="3"/>
    <col min="6401" max="6401" width="6.33203125" style="3" customWidth="1"/>
    <col min="6402" max="6402" width="74.1640625" style="3" customWidth="1"/>
    <col min="6403" max="6403" width="7.5" style="3" customWidth="1"/>
    <col min="6404" max="6404" width="7" style="3" customWidth="1"/>
    <col min="6405" max="6405" width="10" style="3" bestFit="1" customWidth="1"/>
    <col min="6406" max="6406" width="10.6640625" style="3" bestFit="1" customWidth="1"/>
    <col min="6407" max="6407" width="8.83203125" style="3" customWidth="1"/>
    <col min="6408" max="6408" width="10.83203125" style="3" customWidth="1"/>
    <col min="6409" max="6409" width="14.83203125" style="3" customWidth="1"/>
    <col min="6410" max="6410" width="8.6640625" style="3" customWidth="1"/>
    <col min="6411" max="6411" width="10.33203125" style="3" bestFit="1" customWidth="1"/>
    <col min="6412" max="6656" width="9" style="3"/>
    <col min="6657" max="6657" width="6.33203125" style="3" customWidth="1"/>
    <col min="6658" max="6658" width="74.1640625" style="3" customWidth="1"/>
    <col min="6659" max="6659" width="7.5" style="3" customWidth="1"/>
    <col min="6660" max="6660" width="7" style="3" customWidth="1"/>
    <col min="6661" max="6661" width="10" style="3" bestFit="1" customWidth="1"/>
    <col min="6662" max="6662" width="10.6640625" style="3" bestFit="1" customWidth="1"/>
    <col min="6663" max="6663" width="8.83203125" style="3" customWidth="1"/>
    <col min="6664" max="6664" width="10.83203125" style="3" customWidth="1"/>
    <col min="6665" max="6665" width="14.83203125" style="3" customWidth="1"/>
    <col min="6666" max="6666" width="8.6640625" style="3" customWidth="1"/>
    <col min="6667" max="6667" width="10.33203125" style="3" bestFit="1" customWidth="1"/>
    <col min="6668" max="6912" width="9" style="3"/>
    <col min="6913" max="6913" width="6.33203125" style="3" customWidth="1"/>
    <col min="6914" max="6914" width="74.1640625" style="3" customWidth="1"/>
    <col min="6915" max="6915" width="7.5" style="3" customWidth="1"/>
    <col min="6916" max="6916" width="7" style="3" customWidth="1"/>
    <col min="6917" max="6917" width="10" style="3" bestFit="1" customWidth="1"/>
    <col min="6918" max="6918" width="10.6640625" style="3" bestFit="1" customWidth="1"/>
    <col min="6919" max="6919" width="8.83203125" style="3" customWidth="1"/>
    <col min="6920" max="6920" width="10.83203125" style="3" customWidth="1"/>
    <col min="6921" max="6921" width="14.83203125" style="3" customWidth="1"/>
    <col min="6922" max="6922" width="8.6640625" style="3" customWidth="1"/>
    <col min="6923" max="6923" width="10.33203125" style="3" bestFit="1" customWidth="1"/>
    <col min="6924" max="7168" width="9" style="3"/>
    <col min="7169" max="7169" width="6.33203125" style="3" customWidth="1"/>
    <col min="7170" max="7170" width="74.1640625" style="3" customWidth="1"/>
    <col min="7171" max="7171" width="7.5" style="3" customWidth="1"/>
    <col min="7172" max="7172" width="7" style="3" customWidth="1"/>
    <col min="7173" max="7173" width="10" style="3" bestFit="1" customWidth="1"/>
    <col min="7174" max="7174" width="10.6640625" style="3" bestFit="1" customWidth="1"/>
    <col min="7175" max="7175" width="8.83203125" style="3" customWidth="1"/>
    <col min="7176" max="7176" width="10.83203125" style="3" customWidth="1"/>
    <col min="7177" max="7177" width="14.83203125" style="3" customWidth="1"/>
    <col min="7178" max="7178" width="8.6640625" style="3" customWidth="1"/>
    <col min="7179" max="7179" width="10.33203125" style="3" bestFit="1" customWidth="1"/>
    <col min="7180" max="7424" width="9" style="3"/>
    <col min="7425" max="7425" width="6.33203125" style="3" customWidth="1"/>
    <col min="7426" max="7426" width="74.1640625" style="3" customWidth="1"/>
    <col min="7427" max="7427" width="7.5" style="3" customWidth="1"/>
    <col min="7428" max="7428" width="7" style="3" customWidth="1"/>
    <col min="7429" max="7429" width="10" style="3" bestFit="1" customWidth="1"/>
    <col min="7430" max="7430" width="10.6640625" style="3" bestFit="1" customWidth="1"/>
    <col min="7431" max="7431" width="8.83203125" style="3" customWidth="1"/>
    <col min="7432" max="7432" width="10.83203125" style="3" customWidth="1"/>
    <col min="7433" max="7433" width="14.83203125" style="3" customWidth="1"/>
    <col min="7434" max="7434" width="8.6640625" style="3" customWidth="1"/>
    <col min="7435" max="7435" width="10.33203125" style="3" bestFit="1" customWidth="1"/>
    <col min="7436" max="7680" width="9" style="3"/>
    <col min="7681" max="7681" width="6.33203125" style="3" customWidth="1"/>
    <col min="7682" max="7682" width="74.1640625" style="3" customWidth="1"/>
    <col min="7683" max="7683" width="7.5" style="3" customWidth="1"/>
    <col min="7684" max="7684" width="7" style="3" customWidth="1"/>
    <col min="7685" max="7685" width="10" style="3" bestFit="1" customWidth="1"/>
    <col min="7686" max="7686" width="10.6640625" style="3" bestFit="1" customWidth="1"/>
    <col min="7687" max="7687" width="8.83203125" style="3" customWidth="1"/>
    <col min="7688" max="7688" width="10.83203125" style="3" customWidth="1"/>
    <col min="7689" max="7689" width="14.83203125" style="3" customWidth="1"/>
    <col min="7690" max="7690" width="8.6640625" style="3" customWidth="1"/>
    <col min="7691" max="7691" width="10.33203125" style="3" bestFit="1" customWidth="1"/>
    <col min="7692" max="7936" width="9" style="3"/>
    <col min="7937" max="7937" width="6.33203125" style="3" customWidth="1"/>
    <col min="7938" max="7938" width="74.1640625" style="3" customWidth="1"/>
    <col min="7939" max="7939" width="7.5" style="3" customWidth="1"/>
    <col min="7940" max="7940" width="7" style="3" customWidth="1"/>
    <col min="7941" max="7941" width="10" style="3" bestFit="1" customWidth="1"/>
    <col min="7942" max="7942" width="10.6640625" style="3" bestFit="1" customWidth="1"/>
    <col min="7943" max="7943" width="8.83203125" style="3" customWidth="1"/>
    <col min="7944" max="7944" width="10.83203125" style="3" customWidth="1"/>
    <col min="7945" max="7945" width="14.83203125" style="3" customWidth="1"/>
    <col min="7946" max="7946" width="8.6640625" style="3" customWidth="1"/>
    <col min="7947" max="7947" width="10.33203125" style="3" bestFit="1" customWidth="1"/>
    <col min="7948" max="8192" width="9" style="3"/>
    <col min="8193" max="8193" width="6.33203125" style="3" customWidth="1"/>
    <col min="8194" max="8194" width="74.1640625" style="3" customWidth="1"/>
    <col min="8195" max="8195" width="7.5" style="3" customWidth="1"/>
    <col min="8196" max="8196" width="7" style="3" customWidth="1"/>
    <col min="8197" max="8197" width="10" style="3" bestFit="1" customWidth="1"/>
    <col min="8198" max="8198" width="10.6640625" style="3" bestFit="1" customWidth="1"/>
    <col min="8199" max="8199" width="8.83203125" style="3" customWidth="1"/>
    <col min="8200" max="8200" width="10.83203125" style="3" customWidth="1"/>
    <col min="8201" max="8201" width="14.83203125" style="3" customWidth="1"/>
    <col min="8202" max="8202" width="8.6640625" style="3" customWidth="1"/>
    <col min="8203" max="8203" width="10.33203125" style="3" bestFit="1" customWidth="1"/>
    <col min="8204" max="8448" width="9" style="3"/>
    <col min="8449" max="8449" width="6.33203125" style="3" customWidth="1"/>
    <col min="8450" max="8450" width="74.1640625" style="3" customWidth="1"/>
    <col min="8451" max="8451" width="7.5" style="3" customWidth="1"/>
    <col min="8452" max="8452" width="7" style="3" customWidth="1"/>
    <col min="8453" max="8453" width="10" style="3" bestFit="1" customWidth="1"/>
    <col min="8454" max="8454" width="10.6640625" style="3" bestFit="1" customWidth="1"/>
    <col min="8455" max="8455" width="8.83203125" style="3" customWidth="1"/>
    <col min="8456" max="8456" width="10.83203125" style="3" customWidth="1"/>
    <col min="8457" max="8457" width="14.83203125" style="3" customWidth="1"/>
    <col min="8458" max="8458" width="8.6640625" style="3" customWidth="1"/>
    <col min="8459" max="8459" width="10.33203125" style="3" bestFit="1" customWidth="1"/>
    <col min="8460" max="8704" width="9" style="3"/>
    <col min="8705" max="8705" width="6.33203125" style="3" customWidth="1"/>
    <col min="8706" max="8706" width="74.1640625" style="3" customWidth="1"/>
    <col min="8707" max="8707" width="7.5" style="3" customWidth="1"/>
    <col min="8708" max="8708" width="7" style="3" customWidth="1"/>
    <col min="8709" max="8709" width="10" style="3" bestFit="1" customWidth="1"/>
    <col min="8710" max="8710" width="10.6640625" style="3" bestFit="1" customWidth="1"/>
    <col min="8711" max="8711" width="8.83203125" style="3" customWidth="1"/>
    <col min="8712" max="8712" width="10.83203125" style="3" customWidth="1"/>
    <col min="8713" max="8713" width="14.83203125" style="3" customWidth="1"/>
    <col min="8714" max="8714" width="8.6640625" style="3" customWidth="1"/>
    <col min="8715" max="8715" width="10.33203125" style="3" bestFit="1" customWidth="1"/>
    <col min="8716" max="8960" width="9" style="3"/>
    <col min="8961" max="8961" width="6.33203125" style="3" customWidth="1"/>
    <col min="8962" max="8962" width="74.1640625" style="3" customWidth="1"/>
    <col min="8963" max="8963" width="7.5" style="3" customWidth="1"/>
    <col min="8964" max="8964" width="7" style="3" customWidth="1"/>
    <col min="8965" max="8965" width="10" style="3" bestFit="1" customWidth="1"/>
    <col min="8966" max="8966" width="10.6640625" style="3" bestFit="1" customWidth="1"/>
    <col min="8967" max="8967" width="8.83203125" style="3" customWidth="1"/>
    <col min="8968" max="8968" width="10.83203125" style="3" customWidth="1"/>
    <col min="8969" max="8969" width="14.83203125" style="3" customWidth="1"/>
    <col min="8970" max="8970" width="8.6640625" style="3" customWidth="1"/>
    <col min="8971" max="8971" width="10.33203125" style="3" bestFit="1" customWidth="1"/>
    <col min="8972" max="9216" width="9" style="3"/>
    <col min="9217" max="9217" width="6.33203125" style="3" customWidth="1"/>
    <col min="9218" max="9218" width="74.1640625" style="3" customWidth="1"/>
    <col min="9219" max="9219" width="7.5" style="3" customWidth="1"/>
    <col min="9220" max="9220" width="7" style="3" customWidth="1"/>
    <col min="9221" max="9221" width="10" style="3" bestFit="1" customWidth="1"/>
    <col min="9222" max="9222" width="10.6640625" style="3" bestFit="1" customWidth="1"/>
    <col min="9223" max="9223" width="8.83203125" style="3" customWidth="1"/>
    <col min="9224" max="9224" width="10.83203125" style="3" customWidth="1"/>
    <col min="9225" max="9225" width="14.83203125" style="3" customWidth="1"/>
    <col min="9226" max="9226" width="8.6640625" style="3" customWidth="1"/>
    <col min="9227" max="9227" width="10.33203125" style="3" bestFit="1" customWidth="1"/>
    <col min="9228" max="9472" width="9" style="3"/>
    <col min="9473" max="9473" width="6.33203125" style="3" customWidth="1"/>
    <col min="9474" max="9474" width="74.1640625" style="3" customWidth="1"/>
    <col min="9475" max="9475" width="7.5" style="3" customWidth="1"/>
    <col min="9476" max="9476" width="7" style="3" customWidth="1"/>
    <col min="9477" max="9477" width="10" style="3" bestFit="1" customWidth="1"/>
    <col min="9478" max="9478" width="10.6640625" style="3" bestFit="1" customWidth="1"/>
    <col min="9479" max="9479" width="8.83203125" style="3" customWidth="1"/>
    <col min="9480" max="9480" width="10.83203125" style="3" customWidth="1"/>
    <col min="9481" max="9481" width="14.83203125" style="3" customWidth="1"/>
    <col min="9482" max="9482" width="8.6640625" style="3" customWidth="1"/>
    <col min="9483" max="9483" width="10.33203125" style="3" bestFit="1" customWidth="1"/>
    <col min="9484" max="9728" width="9" style="3"/>
    <col min="9729" max="9729" width="6.33203125" style="3" customWidth="1"/>
    <col min="9730" max="9730" width="74.1640625" style="3" customWidth="1"/>
    <col min="9731" max="9731" width="7.5" style="3" customWidth="1"/>
    <col min="9732" max="9732" width="7" style="3" customWidth="1"/>
    <col min="9733" max="9733" width="10" style="3" bestFit="1" customWidth="1"/>
    <col min="9734" max="9734" width="10.6640625" style="3" bestFit="1" customWidth="1"/>
    <col min="9735" max="9735" width="8.83203125" style="3" customWidth="1"/>
    <col min="9736" max="9736" width="10.83203125" style="3" customWidth="1"/>
    <col min="9737" max="9737" width="14.83203125" style="3" customWidth="1"/>
    <col min="9738" max="9738" width="8.6640625" style="3" customWidth="1"/>
    <col min="9739" max="9739" width="10.33203125" style="3" bestFit="1" customWidth="1"/>
    <col min="9740" max="9984" width="9" style="3"/>
    <col min="9985" max="9985" width="6.33203125" style="3" customWidth="1"/>
    <col min="9986" max="9986" width="74.1640625" style="3" customWidth="1"/>
    <col min="9987" max="9987" width="7.5" style="3" customWidth="1"/>
    <col min="9988" max="9988" width="7" style="3" customWidth="1"/>
    <col min="9989" max="9989" width="10" style="3" bestFit="1" customWidth="1"/>
    <col min="9990" max="9990" width="10.6640625" style="3" bestFit="1" customWidth="1"/>
    <col min="9991" max="9991" width="8.83203125" style="3" customWidth="1"/>
    <col min="9992" max="9992" width="10.83203125" style="3" customWidth="1"/>
    <col min="9993" max="9993" width="14.83203125" style="3" customWidth="1"/>
    <col min="9994" max="9994" width="8.6640625" style="3" customWidth="1"/>
    <col min="9995" max="9995" width="10.33203125" style="3" bestFit="1" customWidth="1"/>
    <col min="9996" max="10240" width="9" style="3"/>
    <col min="10241" max="10241" width="6.33203125" style="3" customWidth="1"/>
    <col min="10242" max="10242" width="74.1640625" style="3" customWidth="1"/>
    <col min="10243" max="10243" width="7.5" style="3" customWidth="1"/>
    <col min="10244" max="10244" width="7" style="3" customWidth="1"/>
    <col min="10245" max="10245" width="10" style="3" bestFit="1" customWidth="1"/>
    <col min="10246" max="10246" width="10.6640625" style="3" bestFit="1" customWidth="1"/>
    <col min="10247" max="10247" width="8.83203125" style="3" customWidth="1"/>
    <col min="10248" max="10248" width="10.83203125" style="3" customWidth="1"/>
    <col min="10249" max="10249" width="14.83203125" style="3" customWidth="1"/>
    <col min="10250" max="10250" width="8.6640625" style="3" customWidth="1"/>
    <col min="10251" max="10251" width="10.33203125" style="3" bestFit="1" customWidth="1"/>
    <col min="10252" max="10496" width="9" style="3"/>
    <col min="10497" max="10497" width="6.33203125" style="3" customWidth="1"/>
    <col min="10498" max="10498" width="74.1640625" style="3" customWidth="1"/>
    <col min="10499" max="10499" width="7.5" style="3" customWidth="1"/>
    <col min="10500" max="10500" width="7" style="3" customWidth="1"/>
    <col min="10501" max="10501" width="10" style="3" bestFit="1" customWidth="1"/>
    <col min="10502" max="10502" width="10.6640625" style="3" bestFit="1" customWidth="1"/>
    <col min="10503" max="10503" width="8.83203125" style="3" customWidth="1"/>
    <col min="10504" max="10504" width="10.83203125" style="3" customWidth="1"/>
    <col min="10505" max="10505" width="14.83203125" style="3" customWidth="1"/>
    <col min="10506" max="10506" width="8.6640625" style="3" customWidth="1"/>
    <col min="10507" max="10507" width="10.33203125" style="3" bestFit="1" customWidth="1"/>
    <col min="10508" max="10752" width="9" style="3"/>
    <col min="10753" max="10753" width="6.33203125" style="3" customWidth="1"/>
    <col min="10754" max="10754" width="74.1640625" style="3" customWidth="1"/>
    <col min="10755" max="10755" width="7.5" style="3" customWidth="1"/>
    <col min="10756" max="10756" width="7" style="3" customWidth="1"/>
    <col min="10757" max="10757" width="10" style="3" bestFit="1" customWidth="1"/>
    <col min="10758" max="10758" width="10.6640625" style="3" bestFit="1" customWidth="1"/>
    <col min="10759" max="10759" width="8.83203125" style="3" customWidth="1"/>
    <col min="10760" max="10760" width="10.83203125" style="3" customWidth="1"/>
    <col min="10761" max="10761" width="14.83203125" style="3" customWidth="1"/>
    <col min="10762" max="10762" width="8.6640625" style="3" customWidth="1"/>
    <col min="10763" max="10763" width="10.33203125" style="3" bestFit="1" customWidth="1"/>
    <col min="10764" max="11008" width="9" style="3"/>
    <col min="11009" max="11009" width="6.33203125" style="3" customWidth="1"/>
    <col min="11010" max="11010" width="74.1640625" style="3" customWidth="1"/>
    <col min="11011" max="11011" width="7.5" style="3" customWidth="1"/>
    <col min="11012" max="11012" width="7" style="3" customWidth="1"/>
    <col min="11013" max="11013" width="10" style="3" bestFit="1" customWidth="1"/>
    <col min="11014" max="11014" width="10.6640625" style="3" bestFit="1" customWidth="1"/>
    <col min="11015" max="11015" width="8.83203125" style="3" customWidth="1"/>
    <col min="11016" max="11016" width="10.83203125" style="3" customWidth="1"/>
    <col min="11017" max="11017" width="14.83203125" style="3" customWidth="1"/>
    <col min="11018" max="11018" width="8.6640625" style="3" customWidth="1"/>
    <col min="11019" max="11019" width="10.33203125" style="3" bestFit="1" customWidth="1"/>
    <col min="11020" max="11264" width="9" style="3"/>
    <col min="11265" max="11265" width="6.33203125" style="3" customWidth="1"/>
    <col min="11266" max="11266" width="74.1640625" style="3" customWidth="1"/>
    <col min="11267" max="11267" width="7.5" style="3" customWidth="1"/>
    <col min="11268" max="11268" width="7" style="3" customWidth="1"/>
    <col min="11269" max="11269" width="10" style="3" bestFit="1" customWidth="1"/>
    <col min="11270" max="11270" width="10.6640625" style="3" bestFit="1" customWidth="1"/>
    <col min="11271" max="11271" width="8.83203125" style="3" customWidth="1"/>
    <col min="11272" max="11272" width="10.83203125" style="3" customWidth="1"/>
    <col min="11273" max="11273" width="14.83203125" style="3" customWidth="1"/>
    <col min="11274" max="11274" width="8.6640625" style="3" customWidth="1"/>
    <col min="11275" max="11275" width="10.33203125" style="3" bestFit="1" customWidth="1"/>
    <col min="11276" max="11520" width="9" style="3"/>
    <col min="11521" max="11521" width="6.33203125" style="3" customWidth="1"/>
    <col min="11522" max="11522" width="74.1640625" style="3" customWidth="1"/>
    <col min="11523" max="11523" width="7.5" style="3" customWidth="1"/>
    <col min="11524" max="11524" width="7" style="3" customWidth="1"/>
    <col min="11525" max="11525" width="10" style="3" bestFit="1" customWidth="1"/>
    <col min="11526" max="11526" width="10.6640625" style="3" bestFit="1" customWidth="1"/>
    <col min="11527" max="11527" width="8.83203125" style="3" customWidth="1"/>
    <col min="11528" max="11528" width="10.83203125" style="3" customWidth="1"/>
    <col min="11529" max="11529" width="14.83203125" style="3" customWidth="1"/>
    <col min="11530" max="11530" width="8.6640625" style="3" customWidth="1"/>
    <col min="11531" max="11531" width="10.33203125" style="3" bestFit="1" customWidth="1"/>
    <col min="11532" max="11776" width="9" style="3"/>
    <col min="11777" max="11777" width="6.33203125" style="3" customWidth="1"/>
    <col min="11778" max="11778" width="74.1640625" style="3" customWidth="1"/>
    <col min="11779" max="11779" width="7.5" style="3" customWidth="1"/>
    <col min="11780" max="11780" width="7" style="3" customWidth="1"/>
    <col min="11781" max="11781" width="10" style="3" bestFit="1" customWidth="1"/>
    <col min="11782" max="11782" width="10.6640625" style="3" bestFit="1" customWidth="1"/>
    <col min="11783" max="11783" width="8.83203125" style="3" customWidth="1"/>
    <col min="11784" max="11784" width="10.83203125" style="3" customWidth="1"/>
    <col min="11785" max="11785" width="14.83203125" style="3" customWidth="1"/>
    <col min="11786" max="11786" width="8.6640625" style="3" customWidth="1"/>
    <col min="11787" max="11787" width="10.33203125" style="3" bestFit="1" customWidth="1"/>
    <col min="11788" max="12032" width="9" style="3"/>
    <col min="12033" max="12033" width="6.33203125" style="3" customWidth="1"/>
    <col min="12034" max="12034" width="74.1640625" style="3" customWidth="1"/>
    <col min="12035" max="12035" width="7.5" style="3" customWidth="1"/>
    <col min="12036" max="12036" width="7" style="3" customWidth="1"/>
    <col min="12037" max="12037" width="10" style="3" bestFit="1" customWidth="1"/>
    <col min="12038" max="12038" width="10.6640625" style="3" bestFit="1" customWidth="1"/>
    <col min="12039" max="12039" width="8.83203125" style="3" customWidth="1"/>
    <col min="12040" max="12040" width="10.83203125" style="3" customWidth="1"/>
    <col min="12041" max="12041" width="14.83203125" style="3" customWidth="1"/>
    <col min="12042" max="12042" width="8.6640625" style="3" customWidth="1"/>
    <col min="12043" max="12043" width="10.33203125" style="3" bestFit="1" customWidth="1"/>
    <col min="12044" max="12288" width="9" style="3"/>
    <col min="12289" max="12289" width="6.33203125" style="3" customWidth="1"/>
    <col min="12290" max="12290" width="74.1640625" style="3" customWidth="1"/>
    <col min="12291" max="12291" width="7.5" style="3" customWidth="1"/>
    <col min="12292" max="12292" width="7" style="3" customWidth="1"/>
    <col min="12293" max="12293" width="10" style="3" bestFit="1" customWidth="1"/>
    <col min="12294" max="12294" width="10.6640625" style="3" bestFit="1" customWidth="1"/>
    <col min="12295" max="12295" width="8.83203125" style="3" customWidth="1"/>
    <col min="12296" max="12296" width="10.83203125" style="3" customWidth="1"/>
    <col min="12297" max="12297" width="14.83203125" style="3" customWidth="1"/>
    <col min="12298" max="12298" width="8.6640625" style="3" customWidth="1"/>
    <col min="12299" max="12299" width="10.33203125" style="3" bestFit="1" customWidth="1"/>
    <col min="12300" max="12544" width="9" style="3"/>
    <col min="12545" max="12545" width="6.33203125" style="3" customWidth="1"/>
    <col min="12546" max="12546" width="74.1640625" style="3" customWidth="1"/>
    <col min="12547" max="12547" width="7.5" style="3" customWidth="1"/>
    <col min="12548" max="12548" width="7" style="3" customWidth="1"/>
    <col min="12549" max="12549" width="10" style="3" bestFit="1" customWidth="1"/>
    <col min="12550" max="12550" width="10.6640625" style="3" bestFit="1" customWidth="1"/>
    <col min="12551" max="12551" width="8.83203125" style="3" customWidth="1"/>
    <col min="12552" max="12552" width="10.83203125" style="3" customWidth="1"/>
    <col min="12553" max="12553" width="14.83203125" style="3" customWidth="1"/>
    <col min="12554" max="12554" width="8.6640625" style="3" customWidth="1"/>
    <col min="12555" max="12555" width="10.33203125" style="3" bestFit="1" customWidth="1"/>
    <col min="12556" max="12800" width="9" style="3"/>
    <col min="12801" max="12801" width="6.33203125" style="3" customWidth="1"/>
    <col min="12802" max="12802" width="74.1640625" style="3" customWidth="1"/>
    <col min="12803" max="12803" width="7.5" style="3" customWidth="1"/>
    <col min="12804" max="12804" width="7" style="3" customWidth="1"/>
    <col min="12805" max="12805" width="10" style="3" bestFit="1" customWidth="1"/>
    <col min="12806" max="12806" width="10.6640625" style="3" bestFit="1" customWidth="1"/>
    <col min="12807" max="12807" width="8.83203125" style="3" customWidth="1"/>
    <col min="12808" max="12808" width="10.83203125" style="3" customWidth="1"/>
    <col min="12809" max="12809" width="14.83203125" style="3" customWidth="1"/>
    <col min="12810" max="12810" width="8.6640625" style="3" customWidth="1"/>
    <col min="12811" max="12811" width="10.33203125" style="3" bestFit="1" customWidth="1"/>
    <col min="12812" max="13056" width="9" style="3"/>
    <col min="13057" max="13057" width="6.33203125" style="3" customWidth="1"/>
    <col min="13058" max="13058" width="74.1640625" style="3" customWidth="1"/>
    <col min="13059" max="13059" width="7.5" style="3" customWidth="1"/>
    <col min="13060" max="13060" width="7" style="3" customWidth="1"/>
    <col min="13061" max="13061" width="10" style="3" bestFit="1" customWidth="1"/>
    <col min="13062" max="13062" width="10.6640625" style="3" bestFit="1" customWidth="1"/>
    <col min="13063" max="13063" width="8.83203125" style="3" customWidth="1"/>
    <col min="13064" max="13064" width="10.83203125" style="3" customWidth="1"/>
    <col min="13065" max="13065" width="14.83203125" style="3" customWidth="1"/>
    <col min="13066" max="13066" width="8.6640625" style="3" customWidth="1"/>
    <col min="13067" max="13067" width="10.33203125" style="3" bestFit="1" customWidth="1"/>
    <col min="13068" max="13312" width="9" style="3"/>
    <col min="13313" max="13313" width="6.33203125" style="3" customWidth="1"/>
    <col min="13314" max="13314" width="74.1640625" style="3" customWidth="1"/>
    <col min="13315" max="13315" width="7.5" style="3" customWidth="1"/>
    <col min="13316" max="13316" width="7" style="3" customWidth="1"/>
    <col min="13317" max="13317" width="10" style="3" bestFit="1" customWidth="1"/>
    <col min="13318" max="13318" width="10.6640625" style="3" bestFit="1" customWidth="1"/>
    <col min="13319" max="13319" width="8.83203125" style="3" customWidth="1"/>
    <col min="13320" max="13320" width="10.83203125" style="3" customWidth="1"/>
    <col min="13321" max="13321" width="14.83203125" style="3" customWidth="1"/>
    <col min="13322" max="13322" width="8.6640625" style="3" customWidth="1"/>
    <col min="13323" max="13323" width="10.33203125" style="3" bestFit="1" customWidth="1"/>
    <col min="13324" max="13568" width="9" style="3"/>
    <col min="13569" max="13569" width="6.33203125" style="3" customWidth="1"/>
    <col min="13570" max="13570" width="74.1640625" style="3" customWidth="1"/>
    <col min="13571" max="13571" width="7.5" style="3" customWidth="1"/>
    <col min="13572" max="13572" width="7" style="3" customWidth="1"/>
    <col min="13573" max="13573" width="10" style="3" bestFit="1" customWidth="1"/>
    <col min="13574" max="13574" width="10.6640625" style="3" bestFit="1" customWidth="1"/>
    <col min="13575" max="13575" width="8.83203125" style="3" customWidth="1"/>
    <col min="13576" max="13576" width="10.83203125" style="3" customWidth="1"/>
    <col min="13577" max="13577" width="14.83203125" style="3" customWidth="1"/>
    <col min="13578" max="13578" width="8.6640625" style="3" customWidth="1"/>
    <col min="13579" max="13579" width="10.33203125" style="3" bestFit="1" customWidth="1"/>
    <col min="13580" max="13824" width="9" style="3"/>
    <col min="13825" max="13825" width="6.33203125" style="3" customWidth="1"/>
    <col min="13826" max="13826" width="74.1640625" style="3" customWidth="1"/>
    <col min="13827" max="13827" width="7.5" style="3" customWidth="1"/>
    <col min="13828" max="13828" width="7" style="3" customWidth="1"/>
    <col min="13829" max="13829" width="10" style="3" bestFit="1" customWidth="1"/>
    <col min="13830" max="13830" width="10.6640625" style="3" bestFit="1" customWidth="1"/>
    <col min="13831" max="13831" width="8.83203125" style="3" customWidth="1"/>
    <col min="13832" max="13832" width="10.83203125" style="3" customWidth="1"/>
    <col min="13833" max="13833" width="14.83203125" style="3" customWidth="1"/>
    <col min="13834" max="13834" width="8.6640625" style="3" customWidth="1"/>
    <col min="13835" max="13835" width="10.33203125" style="3" bestFit="1" customWidth="1"/>
    <col min="13836" max="14080" width="9" style="3"/>
    <col min="14081" max="14081" width="6.33203125" style="3" customWidth="1"/>
    <col min="14082" max="14082" width="74.1640625" style="3" customWidth="1"/>
    <col min="14083" max="14083" width="7.5" style="3" customWidth="1"/>
    <col min="14084" max="14084" width="7" style="3" customWidth="1"/>
    <col min="14085" max="14085" width="10" style="3" bestFit="1" customWidth="1"/>
    <col min="14086" max="14086" width="10.6640625" style="3" bestFit="1" customWidth="1"/>
    <col min="14087" max="14087" width="8.83203125" style="3" customWidth="1"/>
    <col min="14088" max="14088" width="10.83203125" style="3" customWidth="1"/>
    <col min="14089" max="14089" width="14.83203125" style="3" customWidth="1"/>
    <col min="14090" max="14090" width="8.6640625" style="3" customWidth="1"/>
    <col min="14091" max="14091" width="10.33203125" style="3" bestFit="1" customWidth="1"/>
    <col min="14092" max="14336" width="9" style="3"/>
    <col min="14337" max="14337" width="6.33203125" style="3" customWidth="1"/>
    <col min="14338" max="14338" width="74.1640625" style="3" customWidth="1"/>
    <col min="14339" max="14339" width="7.5" style="3" customWidth="1"/>
    <col min="14340" max="14340" width="7" style="3" customWidth="1"/>
    <col min="14341" max="14341" width="10" style="3" bestFit="1" customWidth="1"/>
    <col min="14342" max="14342" width="10.6640625" style="3" bestFit="1" customWidth="1"/>
    <col min="14343" max="14343" width="8.83203125" style="3" customWidth="1"/>
    <col min="14344" max="14344" width="10.83203125" style="3" customWidth="1"/>
    <col min="14345" max="14345" width="14.83203125" style="3" customWidth="1"/>
    <col min="14346" max="14346" width="8.6640625" style="3" customWidth="1"/>
    <col min="14347" max="14347" width="10.33203125" style="3" bestFit="1" customWidth="1"/>
    <col min="14348" max="14592" width="9" style="3"/>
    <col min="14593" max="14593" width="6.33203125" style="3" customWidth="1"/>
    <col min="14594" max="14594" width="74.1640625" style="3" customWidth="1"/>
    <col min="14595" max="14595" width="7.5" style="3" customWidth="1"/>
    <col min="14596" max="14596" width="7" style="3" customWidth="1"/>
    <col min="14597" max="14597" width="10" style="3" bestFit="1" customWidth="1"/>
    <col min="14598" max="14598" width="10.6640625" style="3" bestFit="1" customWidth="1"/>
    <col min="14599" max="14599" width="8.83203125" style="3" customWidth="1"/>
    <col min="14600" max="14600" width="10.83203125" style="3" customWidth="1"/>
    <col min="14601" max="14601" width="14.83203125" style="3" customWidth="1"/>
    <col min="14602" max="14602" width="8.6640625" style="3" customWidth="1"/>
    <col min="14603" max="14603" width="10.33203125" style="3" bestFit="1" customWidth="1"/>
    <col min="14604" max="14848" width="9" style="3"/>
    <col min="14849" max="14849" width="6.33203125" style="3" customWidth="1"/>
    <col min="14850" max="14850" width="74.1640625" style="3" customWidth="1"/>
    <col min="14851" max="14851" width="7.5" style="3" customWidth="1"/>
    <col min="14852" max="14852" width="7" style="3" customWidth="1"/>
    <col min="14853" max="14853" width="10" style="3" bestFit="1" customWidth="1"/>
    <col min="14854" max="14854" width="10.6640625" style="3" bestFit="1" customWidth="1"/>
    <col min="14855" max="14855" width="8.83203125" style="3" customWidth="1"/>
    <col min="14856" max="14856" width="10.83203125" style="3" customWidth="1"/>
    <col min="14857" max="14857" width="14.83203125" style="3" customWidth="1"/>
    <col min="14858" max="14858" width="8.6640625" style="3" customWidth="1"/>
    <col min="14859" max="14859" width="10.33203125" style="3" bestFit="1" customWidth="1"/>
    <col min="14860" max="15104" width="9" style="3"/>
    <col min="15105" max="15105" width="6.33203125" style="3" customWidth="1"/>
    <col min="15106" max="15106" width="74.1640625" style="3" customWidth="1"/>
    <col min="15107" max="15107" width="7.5" style="3" customWidth="1"/>
    <col min="15108" max="15108" width="7" style="3" customWidth="1"/>
    <col min="15109" max="15109" width="10" style="3" bestFit="1" customWidth="1"/>
    <col min="15110" max="15110" width="10.6640625" style="3" bestFit="1" customWidth="1"/>
    <col min="15111" max="15111" width="8.83203125" style="3" customWidth="1"/>
    <col min="15112" max="15112" width="10.83203125" style="3" customWidth="1"/>
    <col min="15113" max="15113" width="14.83203125" style="3" customWidth="1"/>
    <col min="15114" max="15114" width="8.6640625" style="3" customWidth="1"/>
    <col min="15115" max="15115" width="10.33203125" style="3" bestFit="1" customWidth="1"/>
    <col min="15116" max="15360" width="9" style="3"/>
    <col min="15361" max="15361" width="6.33203125" style="3" customWidth="1"/>
    <col min="15362" max="15362" width="74.1640625" style="3" customWidth="1"/>
    <col min="15363" max="15363" width="7.5" style="3" customWidth="1"/>
    <col min="15364" max="15364" width="7" style="3" customWidth="1"/>
    <col min="15365" max="15365" width="10" style="3" bestFit="1" customWidth="1"/>
    <col min="15366" max="15366" width="10.6640625" style="3" bestFit="1" customWidth="1"/>
    <col min="15367" max="15367" width="8.83203125" style="3" customWidth="1"/>
    <col min="15368" max="15368" width="10.83203125" style="3" customWidth="1"/>
    <col min="15369" max="15369" width="14.83203125" style="3" customWidth="1"/>
    <col min="15370" max="15370" width="8.6640625" style="3" customWidth="1"/>
    <col min="15371" max="15371" width="10.33203125" style="3" bestFit="1" customWidth="1"/>
    <col min="15372" max="15616" width="9" style="3"/>
    <col min="15617" max="15617" width="6.33203125" style="3" customWidth="1"/>
    <col min="15618" max="15618" width="74.1640625" style="3" customWidth="1"/>
    <col min="15619" max="15619" width="7.5" style="3" customWidth="1"/>
    <col min="15620" max="15620" width="7" style="3" customWidth="1"/>
    <col min="15621" max="15621" width="10" style="3" bestFit="1" customWidth="1"/>
    <col min="15622" max="15622" width="10.6640625" style="3" bestFit="1" customWidth="1"/>
    <col min="15623" max="15623" width="8.83203125" style="3" customWidth="1"/>
    <col min="15624" max="15624" width="10.83203125" style="3" customWidth="1"/>
    <col min="15625" max="15625" width="14.83203125" style="3" customWidth="1"/>
    <col min="15626" max="15626" width="8.6640625" style="3" customWidth="1"/>
    <col min="15627" max="15627" width="10.33203125" style="3" bestFit="1" customWidth="1"/>
    <col min="15628" max="15872" width="9" style="3"/>
    <col min="15873" max="15873" width="6.33203125" style="3" customWidth="1"/>
    <col min="15874" max="15874" width="74.1640625" style="3" customWidth="1"/>
    <col min="15875" max="15875" width="7.5" style="3" customWidth="1"/>
    <col min="15876" max="15876" width="7" style="3" customWidth="1"/>
    <col min="15877" max="15877" width="10" style="3" bestFit="1" customWidth="1"/>
    <col min="15878" max="15878" width="10.6640625" style="3" bestFit="1" customWidth="1"/>
    <col min="15879" max="15879" width="8.83203125" style="3" customWidth="1"/>
    <col min="15880" max="15880" width="10.83203125" style="3" customWidth="1"/>
    <col min="15881" max="15881" width="14.83203125" style="3" customWidth="1"/>
    <col min="15882" max="15882" width="8.6640625" style="3" customWidth="1"/>
    <col min="15883" max="15883" width="10.33203125" style="3" bestFit="1" customWidth="1"/>
    <col min="15884" max="16128" width="9" style="3"/>
    <col min="16129" max="16129" width="6.33203125" style="3" customWidth="1"/>
    <col min="16130" max="16130" width="74.1640625" style="3" customWidth="1"/>
    <col min="16131" max="16131" width="7.5" style="3" customWidth="1"/>
    <col min="16132" max="16132" width="7" style="3" customWidth="1"/>
    <col min="16133" max="16133" width="10" style="3" bestFit="1" customWidth="1"/>
    <col min="16134" max="16134" width="10.6640625" style="3" bestFit="1" customWidth="1"/>
    <col min="16135" max="16135" width="8.83203125" style="3" customWidth="1"/>
    <col min="16136" max="16136" width="10.83203125" style="3" customWidth="1"/>
    <col min="16137" max="16137" width="14.83203125" style="3" customWidth="1"/>
    <col min="16138" max="16138" width="8.6640625" style="3" customWidth="1"/>
    <col min="16139" max="16139" width="10.33203125" style="3" bestFit="1" customWidth="1"/>
    <col min="16140" max="16384" width="9" style="3"/>
  </cols>
  <sheetData>
    <row r="1" spans="1:10" s="39" customFormat="1" x14ac:dyDescent="0.5">
      <c r="A1" s="106"/>
      <c r="E1" s="97"/>
      <c r="I1" s="39" t="s">
        <v>62</v>
      </c>
      <c r="J1" s="322">
        <v>1</v>
      </c>
    </row>
    <row r="2" spans="1:10" s="39" customFormat="1" x14ac:dyDescent="0.5">
      <c r="A2" s="398" t="s">
        <v>63</v>
      </c>
      <c r="B2" s="398"/>
      <c r="C2" s="398"/>
      <c r="D2" s="398"/>
      <c r="E2" s="398"/>
      <c r="F2" s="398"/>
      <c r="G2" s="398"/>
      <c r="H2" s="398"/>
      <c r="I2" s="398"/>
      <c r="J2" s="398"/>
    </row>
    <row r="3" spans="1:10" s="42" customFormat="1" ht="24" x14ac:dyDescent="0.55000000000000004">
      <c r="A3" s="399" t="s">
        <v>68</v>
      </c>
      <c r="B3" s="399"/>
      <c r="C3" s="399"/>
      <c r="D3" s="399"/>
      <c r="E3" s="399"/>
      <c r="F3" s="399"/>
      <c r="G3" s="399"/>
      <c r="H3" s="41"/>
      <c r="I3" s="41"/>
      <c r="J3" s="323"/>
    </row>
    <row r="4" spans="1:10" s="42" customFormat="1" ht="24" x14ac:dyDescent="0.55000000000000004">
      <c r="A4" s="400" t="s">
        <v>1715</v>
      </c>
      <c r="B4" s="400"/>
      <c r="C4" s="400"/>
      <c r="D4" s="400"/>
      <c r="E4" s="400"/>
      <c r="F4" s="400"/>
      <c r="G4" s="400"/>
      <c r="H4" s="43"/>
      <c r="I4" s="43"/>
      <c r="J4" s="324"/>
    </row>
    <row r="5" spans="1:10" s="42" customFormat="1" ht="24" x14ac:dyDescent="0.55000000000000004">
      <c r="A5" s="400" t="s">
        <v>1714</v>
      </c>
      <c r="B5" s="400"/>
      <c r="C5" s="44"/>
      <c r="D5" s="44" t="s">
        <v>64</v>
      </c>
      <c r="E5" s="98"/>
      <c r="F5" s="44"/>
      <c r="G5" s="44"/>
      <c r="H5" s="43"/>
      <c r="I5" s="43"/>
      <c r="J5" s="324"/>
    </row>
    <row r="6" spans="1:10" s="42" customFormat="1" ht="24" x14ac:dyDescent="0.55000000000000004">
      <c r="A6" s="400" t="s">
        <v>1713</v>
      </c>
      <c r="B6" s="400"/>
      <c r="C6" s="400"/>
      <c r="D6" s="400"/>
      <c r="E6" s="400"/>
      <c r="F6" s="400"/>
      <c r="G6" s="400"/>
      <c r="H6" s="43"/>
      <c r="I6" s="43"/>
      <c r="J6" s="324"/>
    </row>
    <row r="7" spans="1:10" s="42" customFormat="1" ht="24" x14ac:dyDescent="0.55000000000000004">
      <c r="A7" s="312" t="s">
        <v>1712</v>
      </c>
      <c r="B7" s="45"/>
      <c r="C7" s="45"/>
      <c r="D7" s="312" t="s">
        <v>65</v>
      </c>
      <c r="E7" s="99"/>
      <c r="F7" s="46" t="s">
        <v>66</v>
      </c>
      <c r="G7" s="312"/>
      <c r="H7" s="43"/>
      <c r="I7" s="43"/>
      <c r="J7" s="325">
        <f ca="1">TODAY()</f>
        <v>44125</v>
      </c>
    </row>
    <row r="8" spans="1:10" s="39" customFormat="1" ht="22.5" thickBot="1" x14ac:dyDescent="0.55000000000000004">
      <c r="E8" s="147"/>
      <c r="F8" s="147"/>
      <c r="H8" s="147"/>
      <c r="I8" s="147"/>
      <c r="J8" s="185" t="s">
        <v>67</v>
      </c>
    </row>
    <row r="9" spans="1:10" s="36" customFormat="1" ht="18.75" thickTop="1" x14ac:dyDescent="0.4">
      <c r="A9" s="395" t="s">
        <v>59</v>
      </c>
      <c r="B9" s="395" t="s">
        <v>1</v>
      </c>
      <c r="C9" s="395" t="s">
        <v>2</v>
      </c>
      <c r="D9" s="395" t="s">
        <v>3</v>
      </c>
      <c r="E9" s="392" t="s">
        <v>8</v>
      </c>
      <c r="F9" s="392"/>
      <c r="G9" s="392" t="s">
        <v>60</v>
      </c>
      <c r="H9" s="392"/>
      <c r="I9" s="156" t="s">
        <v>21</v>
      </c>
      <c r="J9" s="393" t="s">
        <v>5</v>
      </c>
    </row>
    <row r="10" spans="1:10" s="36" customFormat="1" ht="18.75" thickBot="1" x14ac:dyDescent="0.45">
      <c r="A10" s="396"/>
      <c r="B10" s="396"/>
      <c r="C10" s="396"/>
      <c r="D10" s="396"/>
      <c r="E10" s="148" t="s">
        <v>61</v>
      </c>
      <c r="F10" s="148" t="s">
        <v>4</v>
      </c>
      <c r="G10" s="37" t="s">
        <v>61</v>
      </c>
      <c r="H10" s="148" t="s">
        <v>4</v>
      </c>
      <c r="I10" s="157" t="s">
        <v>0</v>
      </c>
      <c r="J10" s="394"/>
    </row>
    <row r="11" spans="1:10" ht="22.5" thickTop="1" x14ac:dyDescent="0.5">
      <c r="A11" s="96">
        <v>16.399999999999999</v>
      </c>
      <c r="B11" s="27" t="s">
        <v>1391</v>
      </c>
      <c r="C11" s="9"/>
      <c r="D11" s="10"/>
      <c r="E11" s="150"/>
      <c r="F11" s="11"/>
      <c r="G11" s="9"/>
      <c r="H11" s="11"/>
      <c r="I11" s="9"/>
      <c r="J11" s="328"/>
    </row>
    <row r="12" spans="1:10" x14ac:dyDescent="0.5">
      <c r="A12" s="10"/>
      <c r="B12" s="9" t="s">
        <v>1393</v>
      </c>
      <c r="C12" s="9"/>
      <c r="D12" s="10" t="s">
        <v>9</v>
      </c>
      <c r="E12" s="150">
        <v>60</v>
      </c>
      <c r="F12" s="23">
        <f t="shared" ref="F12:F13" si="0">E12*C12</f>
        <v>0</v>
      </c>
      <c r="G12" s="9">
        <v>31</v>
      </c>
      <c r="H12" s="23">
        <f t="shared" ref="H12:H13" si="1">G12*C12</f>
        <v>0</v>
      </c>
      <c r="I12" s="23">
        <f t="shared" ref="I12:I13" si="2">H12+F12</f>
        <v>0</v>
      </c>
      <c r="J12" s="336" t="s">
        <v>376</v>
      </c>
    </row>
    <row r="13" spans="1:10" x14ac:dyDescent="0.5">
      <c r="A13" s="10"/>
      <c r="B13" s="9" t="s">
        <v>1393</v>
      </c>
      <c r="C13" s="9"/>
      <c r="D13" s="10" t="s">
        <v>9</v>
      </c>
      <c r="E13" s="150">
        <v>60</v>
      </c>
      <c r="F13" s="23">
        <f t="shared" si="0"/>
        <v>0</v>
      </c>
      <c r="G13" s="9">
        <v>34</v>
      </c>
      <c r="H13" s="23">
        <f t="shared" si="1"/>
        <v>0</v>
      </c>
      <c r="I13" s="23">
        <f t="shared" si="2"/>
        <v>0</v>
      </c>
      <c r="J13" s="336" t="s">
        <v>375</v>
      </c>
    </row>
    <row r="14" spans="1:10" x14ac:dyDescent="0.5">
      <c r="A14" s="10"/>
      <c r="B14" s="9"/>
      <c r="C14" s="9"/>
      <c r="D14" s="10"/>
      <c r="E14" s="150"/>
      <c r="F14" s="11"/>
      <c r="G14" s="9"/>
      <c r="H14" s="11"/>
      <c r="I14" s="109"/>
      <c r="J14" s="328"/>
    </row>
    <row r="15" spans="1:10" x14ac:dyDescent="0.5">
      <c r="A15" s="96">
        <v>16.5</v>
      </c>
      <c r="B15" s="8" t="s">
        <v>408</v>
      </c>
      <c r="C15" s="9"/>
      <c r="D15" s="10"/>
      <c r="E15" s="149"/>
      <c r="F15" s="9"/>
      <c r="G15" s="9"/>
      <c r="H15" s="11"/>
      <c r="I15" s="9"/>
      <c r="J15" s="328"/>
    </row>
    <row r="16" spans="1:10" x14ac:dyDescent="0.5">
      <c r="A16" s="10"/>
      <c r="B16" s="9" t="s">
        <v>1392</v>
      </c>
      <c r="C16" s="9"/>
      <c r="D16" s="10" t="s">
        <v>9</v>
      </c>
      <c r="E16" s="150">
        <v>50</v>
      </c>
      <c r="F16" s="23">
        <f t="shared" ref="F16:F17" si="3">E16*C16</f>
        <v>0</v>
      </c>
      <c r="G16" s="9">
        <v>31</v>
      </c>
      <c r="H16" s="23">
        <f t="shared" ref="H16:H17" si="4">G16*C16</f>
        <v>0</v>
      </c>
      <c r="I16" s="23">
        <f t="shared" ref="I16:I17" si="5">H16+F16</f>
        <v>0</v>
      </c>
      <c r="J16" s="336" t="s">
        <v>374</v>
      </c>
    </row>
    <row r="17" spans="1:10" x14ac:dyDescent="0.5">
      <c r="A17" s="10"/>
      <c r="B17" s="9" t="s">
        <v>1392</v>
      </c>
      <c r="C17" s="9"/>
      <c r="D17" s="10" t="s">
        <v>9</v>
      </c>
      <c r="E17" s="150">
        <v>50</v>
      </c>
      <c r="F17" s="23">
        <f t="shared" si="3"/>
        <v>0</v>
      </c>
      <c r="G17" s="9">
        <v>34</v>
      </c>
      <c r="H17" s="23">
        <f t="shared" si="4"/>
        <v>0</v>
      </c>
      <c r="I17" s="23">
        <f t="shared" si="5"/>
        <v>0</v>
      </c>
      <c r="J17" s="336" t="s">
        <v>375</v>
      </c>
    </row>
    <row r="18" spans="1:10" x14ac:dyDescent="0.5">
      <c r="A18" s="10"/>
      <c r="B18" s="9" t="s">
        <v>488</v>
      </c>
      <c r="C18" s="9"/>
      <c r="D18" s="10" t="s">
        <v>9</v>
      </c>
      <c r="E18" s="150">
        <v>45</v>
      </c>
      <c r="F18" s="23">
        <f t="shared" ref="F18:F19" si="6">E18*C18</f>
        <v>0</v>
      </c>
      <c r="G18" s="9">
        <v>31</v>
      </c>
      <c r="H18" s="23">
        <f t="shared" ref="H18:H19" si="7">G18*C18</f>
        <v>0</v>
      </c>
      <c r="I18" s="23">
        <f t="shared" ref="I18:I19" si="8">H18+F18</f>
        <v>0</v>
      </c>
      <c r="J18" s="336" t="s">
        <v>374</v>
      </c>
    </row>
    <row r="19" spans="1:10" x14ac:dyDescent="0.5">
      <c r="A19" s="10"/>
      <c r="B19" s="9" t="s">
        <v>488</v>
      </c>
      <c r="C19" s="9"/>
      <c r="D19" s="10" t="s">
        <v>9</v>
      </c>
      <c r="E19" s="150">
        <v>45</v>
      </c>
      <c r="F19" s="23">
        <f t="shared" si="6"/>
        <v>0</v>
      </c>
      <c r="G19" s="9">
        <v>34</v>
      </c>
      <c r="H19" s="23">
        <f t="shared" si="7"/>
        <v>0</v>
      </c>
      <c r="I19" s="23">
        <f t="shared" si="8"/>
        <v>0</v>
      </c>
      <c r="J19" s="336" t="s">
        <v>375</v>
      </c>
    </row>
    <row r="20" spans="1:10" x14ac:dyDescent="0.5">
      <c r="A20" s="10"/>
      <c r="B20" s="9"/>
      <c r="C20" s="9"/>
      <c r="D20" s="10"/>
      <c r="E20" s="150"/>
      <c r="F20" s="11"/>
      <c r="G20" s="9"/>
      <c r="H20" s="11"/>
      <c r="I20" s="9"/>
      <c r="J20" s="328"/>
    </row>
    <row r="21" spans="1:10" x14ac:dyDescent="0.5">
      <c r="A21" s="10"/>
      <c r="B21" s="136"/>
      <c r="C21" s="9"/>
      <c r="D21" s="10"/>
      <c r="E21" s="11"/>
      <c r="F21" s="11"/>
      <c r="G21" s="9"/>
      <c r="H21" s="11"/>
      <c r="I21" s="16"/>
      <c r="J21" s="328"/>
    </row>
    <row r="22" spans="1:10" x14ac:dyDescent="0.5">
      <c r="A22" s="126">
        <v>16.8</v>
      </c>
      <c r="B22" s="27" t="s">
        <v>489</v>
      </c>
      <c r="C22" s="9"/>
      <c r="D22" s="10"/>
      <c r="E22" s="11"/>
      <c r="F22" s="11"/>
      <c r="G22" s="9"/>
      <c r="H22" s="11"/>
      <c r="I22" s="16"/>
      <c r="J22" s="328"/>
    </row>
    <row r="23" spans="1:10" x14ac:dyDescent="0.5">
      <c r="A23" s="10"/>
      <c r="B23" s="9" t="s">
        <v>1396</v>
      </c>
      <c r="C23" s="9"/>
      <c r="D23" s="10" t="s">
        <v>9</v>
      </c>
      <c r="E23" s="11">
        <v>58</v>
      </c>
      <c r="F23" s="23">
        <f t="shared" ref="F23:F24" si="9">E23*C23</f>
        <v>0</v>
      </c>
      <c r="G23" s="9">
        <v>30</v>
      </c>
      <c r="H23" s="23">
        <f t="shared" ref="H23:H24" si="10">G23*C23</f>
        <v>0</v>
      </c>
      <c r="I23" s="23">
        <f t="shared" ref="I23:I24" si="11">H23+F23</f>
        <v>0</v>
      </c>
      <c r="J23" s="336" t="s">
        <v>376</v>
      </c>
    </row>
    <row r="24" spans="1:10" x14ac:dyDescent="0.5">
      <c r="A24" s="10"/>
      <c r="B24" s="9" t="s">
        <v>1397</v>
      </c>
      <c r="C24" s="9"/>
      <c r="D24" s="10" t="s">
        <v>9</v>
      </c>
      <c r="E24" s="11">
        <v>58</v>
      </c>
      <c r="F24" s="23">
        <f t="shared" si="9"/>
        <v>0</v>
      </c>
      <c r="G24" s="9">
        <v>35</v>
      </c>
      <c r="H24" s="23">
        <f t="shared" si="10"/>
        <v>0</v>
      </c>
      <c r="I24" s="23">
        <f t="shared" si="11"/>
        <v>0</v>
      </c>
      <c r="J24" s="336" t="s">
        <v>377</v>
      </c>
    </row>
    <row r="25" spans="1:10" x14ac:dyDescent="0.5">
      <c r="A25" s="10"/>
      <c r="B25" s="9"/>
      <c r="C25" s="9"/>
      <c r="D25" s="10"/>
      <c r="E25" s="11"/>
      <c r="F25" s="11"/>
      <c r="G25" s="9"/>
      <c r="H25" s="11"/>
      <c r="I25" s="16"/>
      <c r="J25" s="328"/>
    </row>
    <row r="26" spans="1:10" s="225" customFormat="1" ht="43.5" x14ac:dyDescent="0.45">
      <c r="A26" s="223">
        <v>16.8</v>
      </c>
      <c r="B26" s="16" t="s">
        <v>1395</v>
      </c>
      <c r="C26" s="30"/>
      <c r="D26" s="32" t="s">
        <v>9</v>
      </c>
      <c r="E26" s="31">
        <v>75</v>
      </c>
      <c r="F26" s="233">
        <f t="shared" ref="F26:F27" si="12">E26*C26</f>
        <v>0</v>
      </c>
      <c r="G26" s="30">
        <v>30</v>
      </c>
      <c r="H26" s="233">
        <f t="shared" ref="H26:H27" si="13">G26*C26</f>
        <v>0</v>
      </c>
      <c r="I26" s="233">
        <f t="shared" ref="I26:I27" si="14">H26+F26</f>
        <v>0</v>
      </c>
      <c r="J26" s="334" t="s">
        <v>376</v>
      </c>
    </row>
    <row r="27" spans="1:10" s="225" customFormat="1" ht="43.5" x14ac:dyDescent="0.45">
      <c r="A27" s="32"/>
      <c r="B27" s="16" t="s">
        <v>1395</v>
      </c>
      <c r="C27" s="30"/>
      <c r="D27" s="32" t="s">
        <v>9</v>
      </c>
      <c r="E27" s="31">
        <v>75</v>
      </c>
      <c r="F27" s="233">
        <f t="shared" si="12"/>
        <v>0</v>
      </c>
      <c r="G27" s="30">
        <v>35</v>
      </c>
      <c r="H27" s="233">
        <f t="shared" si="13"/>
        <v>0</v>
      </c>
      <c r="I27" s="233">
        <f t="shared" si="14"/>
        <v>0</v>
      </c>
      <c r="J27" s="334" t="s">
        <v>377</v>
      </c>
    </row>
    <row r="28" spans="1:10" ht="43.5" x14ac:dyDescent="0.5">
      <c r="A28" s="223">
        <v>16.899999999999999</v>
      </c>
      <c r="B28" s="14" t="s">
        <v>1394</v>
      </c>
      <c r="C28" s="9"/>
      <c r="D28" s="10" t="s">
        <v>9</v>
      </c>
      <c r="E28" s="11">
        <v>140</v>
      </c>
      <c r="F28" s="23">
        <f t="shared" ref="F28:F29" si="15">E28*C28</f>
        <v>0</v>
      </c>
      <c r="G28" s="9">
        <v>30</v>
      </c>
      <c r="H28" s="23">
        <f t="shared" ref="H28:H29" si="16">G28*C28</f>
        <v>0</v>
      </c>
      <c r="I28" s="23">
        <f t="shared" ref="I28:I29" si="17">H28+F28</f>
        <v>0</v>
      </c>
      <c r="J28" s="336" t="s">
        <v>376</v>
      </c>
    </row>
    <row r="29" spans="1:10" ht="43.5" x14ac:dyDescent="0.5">
      <c r="A29" s="10"/>
      <c r="B29" s="14" t="s">
        <v>1394</v>
      </c>
      <c r="C29" s="9"/>
      <c r="D29" s="10" t="s">
        <v>9</v>
      </c>
      <c r="E29" s="11">
        <v>140</v>
      </c>
      <c r="F29" s="23">
        <f t="shared" si="15"/>
        <v>0</v>
      </c>
      <c r="G29" s="9">
        <v>35</v>
      </c>
      <c r="H29" s="23">
        <f t="shared" si="16"/>
        <v>0</v>
      </c>
      <c r="I29" s="23">
        <f t="shared" si="17"/>
        <v>0</v>
      </c>
      <c r="J29" s="336" t="s">
        <v>377</v>
      </c>
    </row>
    <row r="30" spans="1:10" x14ac:dyDescent="0.5">
      <c r="A30" s="10"/>
      <c r="B30" s="14"/>
      <c r="C30" s="9"/>
      <c r="D30" s="10"/>
      <c r="E30" s="11"/>
      <c r="F30" s="23"/>
      <c r="G30" s="9"/>
      <c r="H30" s="23"/>
      <c r="I30" s="23"/>
      <c r="J30" s="336"/>
    </row>
    <row r="31" spans="1:10" x14ac:dyDescent="0.5">
      <c r="A31" s="10"/>
      <c r="B31" s="9"/>
      <c r="C31" s="9"/>
      <c r="D31" s="10"/>
      <c r="E31" s="11"/>
      <c r="F31" s="11"/>
      <c r="G31" s="9"/>
      <c r="H31" s="11"/>
      <c r="I31" s="16"/>
      <c r="J31" s="328"/>
    </row>
    <row r="32" spans="1:10" x14ac:dyDescent="0.5">
      <c r="A32" s="10" t="s">
        <v>6</v>
      </c>
      <c r="B32" s="27" t="s">
        <v>1400</v>
      </c>
      <c r="C32" s="9"/>
      <c r="D32" s="10"/>
      <c r="E32" s="11"/>
      <c r="F32" s="11"/>
      <c r="G32" s="9"/>
      <c r="H32" s="11"/>
      <c r="I32" s="16"/>
      <c r="J32" s="328"/>
    </row>
    <row r="33" spans="1:10" s="225" customFormat="1" x14ac:dyDescent="0.45">
      <c r="A33" s="290">
        <v>16.13</v>
      </c>
      <c r="B33" s="16" t="s">
        <v>1398</v>
      </c>
      <c r="C33" s="30"/>
      <c r="D33" s="32" t="s">
        <v>9</v>
      </c>
      <c r="E33" s="31">
        <v>50</v>
      </c>
      <c r="F33" s="233">
        <f t="shared" ref="F33:F35" si="18">E33*C33</f>
        <v>0</v>
      </c>
      <c r="G33" s="30">
        <v>31</v>
      </c>
      <c r="H33" s="233">
        <f t="shared" ref="H33:H36" si="19">G33*C33</f>
        <v>0</v>
      </c>
      <c r="I33" s="233">
        <f t="shared" ref="I33:I36" si="20">H33+F33</f>
        <v>0</v>
      </c>
      <c r="J33" s="334" t="s">
        <v>376</v>
      </c>
    </row>
    <row r="34" spans="1:10" s="225" customFormat="1" x14ac:dyDescent="0.45">
      <c r="A34" s="32"/>
      <c r="B34" s="16" t="s">
        <v>1398</v>
      </c>
      <c r="C34" s="30"/>
      <c r="D34" s="32" t="s">
        <v>9</v>
      </c>
      <c r="E34" s="31">
        <v>50</v>
      </c>
      <c r="F34" s="233">
        <f t="shared" si="18"/>
        <v>0</v>
      </c>
      <c r="G34" s="30">
        <v>34</v>
      </c>
      <c r="H34" s="233">
        <f t="shared" si="19"/>
        <v>0</v>
      </c>
      <c r="I34" s="233">
        <f t="shared" si="20"/>
        <v>0</v>
      </c>
      <c r="J34" s="334" t="s">
        <v>377</v>
      </c>
    </row>
    <row r="35" spans="1:10" s="225" customFormat="1" x14ac:dyDescent="0.45">
      <c r="A35" s="290">
        <v>16.14</v>
      </c>
      <c r="B35" s="16" t="s">
        <v>1399</v>
      </c>
      <c r="C35" s="30"/>
      <c r="D35" s="32" t="s">
        <v>9</v>
      </c>
      <c r="E35" s="31">
        <v>94</v>
      </c>
      <c r="F35" s="233">
        <f t="shared" si="18"/>
        <v>0</v>
      </c>
      <c r="G35" s="30">
        <v>30</v>
      </c>
      <c r="H35" s="233">
        <f t="shared" si="19"/>
        <v>0</v>
      </c>
      <c r="I35" s="233">
        <f t="shared" si="20"/>
        <v>0</v>
      </c>
      <c r="J35" s="334" t="s">
        <v>376</v>
      </c>
    </row>
    <row r="36" spans="1:10" x14ac:dyDescent="0.5">
      <c r="A36" s="10"/>
      <c r="B36" s="14" t="s">
        <v>1399</v>
      </c>
      <c r="C36" s="9"/>
      <c r="D36" s="10" t="s">
        <v>9</v>
      </c>
      <c r="E36" s="11">
        <v>94</v>
      </c>
      <c r="F36" s="23">
        <f t="shared" ref="F36" si="21">E36*C36</f>
        <v>0</v>
      </c>
      <c r="G36" s="9">
        <v>35</v>
      </c>
      <c r="H36" s="23">
        <f t="shared" si="19"/>
        <v>0</v>
      </c>
      <c r="I36" s="23">
        <f t="shared" si="20"/>
        <v>0</v>
      </c>
      <c r="J36" s="336" t="s">
        <v>377</v>
      </c>
    </row>
    <row r="37" spans="1:10" x14ac:dyDescent="0.5">
      <c r="A37" s="10"/>
      <c r="B37" s="9"/>
      <c r="C37" s="9"/>
      <c r="D37" s="15"/>
      <c r="E37" s="17"/>
      <c r="F37" s="23"/>
      <c r="G37" s="9"/>
      <c r="H37" s="23"/>
      <c r="I37" s="23"/>
      <c r="J37" s="336"/>
    </row>
    <row r="38" spans="1:10" x14ac:dyDescent="0.5">
      <c r="A38" s="10" t="s">
        <v>6</v>
      </c>
      <c r="B38" s="27" t="s">
        <v>1403</v>
      </c>
      <c r="C38" s="9"/>
      <c r="D38" s="10"/>
      <c r="E38" s="11"/>
      <c r="F38" s="11"/>
      <c r="G38" s="9"/>
      <c r="H38" s="11"/>
      <c r="I38" s="16"/>
      <c r="J38" s="328"/>
    </row>
    <row r="39" spans="1:10" ht="21.75" customHeight="1" x14ac:dyDescent="0.5">
      <c r="A39" s="10"/>
      <c r="B39" s="14" t="s">
        <v>1404</v>
      </c>
      <c r="C39" s="9"/>
      <c r="D39" s="10" t="s">
        <v>9</v>
      </c>
      <c r="E39" s="11">
        <v>145</v>
      </c>
      <c r="F39" s="23">
        <f t="shared" ref="F39:F50" si="22">E39*C39</f>
        <v>0</v>
      </c>
      <c r="G39" s="9">
        <v>45</v>
      </c>
      <c r="H39" s="23">
        <f t="shared" ref="H39:H50" si="23">G39*C39</f>
        <v>0</v>
      </c>
      <c r="I39" s="23">
        <f t="shared" ref="I39:I50" si="24">H39+F39</f>
        <v>0</v>
      </c>
      <c r="J39" s="336" t="s">
        <v>1345</v>
      </c>
    </row>
    <row r="40" spans="1:10" ht="21.75" customHeight="1" x14ac:dyDescent="0.5">
      <c r="A40" s="10"/>
      <c r="B40" s="14" t="s">
        <v>1404</v>
      </c>
      <c r="C40" s="9"/>
      <c r="D40" s="10" t="s">
        <v>9</v>
      </c>
      <c r="E40" s="11">
        <v>145</v>
      </c>
      <c r="F40" s="23">
        <f t="shared" si="22"/>
        <v>0</v>
      </c>
      <c r="G40" s="9">
        <v>50</v>
      </c>
      <c r="H40" s="23">
        <f t="shared" si="23"/>
        <v>0</v>
      </c>
      <c r="I40" s="23">
        <f t="shared" si="24"/>
        <v>0</v>
      </c>
      <c r="J40" s="336" t="s">
        <v>1346</v>
      </c>
    </row>
    <row r="41" spans="1:10" ht="21.75" customHeight="1" x14ac:dyDescent="0.5">
      <c r="A41" s="10"/>
      <c r="B41" s="14" t="s">
        <v>1405</v>
      </c>
      <c r="C41" s="9"/>
      <c r="D41" s="10" t="s">
        <v>9</v>
      </c>
      <c r="E41" s="11">
        <v>115</v>
      </c>
      <c r="F41" s="23">
        <f t="shared" si="22"/>
        <v>0</v>
      </c>
      <c r="G41" s="9">
        <v>45</v>
      </c>
      <c r="H41" s="23">
        <f t="shared" si="23"/>
        <v>0</v>
      </c>
      <c r="I41" s="23">
        <f t="shared" si="24"/>
        <v>0</v>
      </c>
      <c r="J41" s="336" t="s">
        <v>1345</v>
      </c>
    </row>
    <row r="42" spans="1:10" ht="21.75" customHeight="1" x14ac:dyDescent="0.5">
      <c r="A42" s="10"/>
      <c r="B42" s="14" t="s">
        <v>1405</v>
      </c>
      <c r="C42" s="9"/>
      <c r="D42" s="10" t="s">
        <v>9</v>
      </c>
      <c r="E42" s="11">
        <v>115</v>
      </c>
      <c r="F42" s="23">
        <f t="shared" si="22"/>
        <v>0</v>
      </c>
      <c r="G42" s="9">
        <v>50</v>
      </c>
      <c r="H42" s="23">
        <f t="shared" si="23"/>
        <v>0</v>
      </c>
      <c r="I42" s="23">
        <f t="shared" si="24"/>
        <v>0</v>
      </c>
      <c r="J42" s="336" t="s">
        <v>1346</v>
      </c>
    </row>
    <row r="43" spans="1:10" ht="21.75" customHeight="1" x14ac:dyDescent="0.5">
      <c r="A43" s="10"/>
      <c r="B43" s="9" t="s">
        <v>1343</v>
      </c>
      <c r="C43" s="9"/>
      <c r="D43" s="10" t="s">
        <v>9</v>
      </c>
      <c r="E43" s="11">
        <v>30</v>
      </c>
      <c r="F43" s="23">
        <f t="shared" si="22"/>
        <v>0</v>
      </c>
      <c r="G43" s="9">
        <v>45</v>
      </c>
      <c r="H43" s="23">
        <f t="shared" si="23"/>
        <v>0</v>
      </c>
      <c r="I43" s="23">
        <f t="shared" si="24"/>
        <v>0</v>
      </c>
      <c r="J43" s="336" t="s">
        <v>1345</v>
      </c>
    </row>
    <row r="44" spans="1:10" ht="21.75" customHeight="1" x14ac:dyDescent="0.5">
      <c r="A44" s="10"/>
      <c r="B44" s="9" t="s">
        <v>1343</v>
      </c>
      <c r="C44" s="9"/>
      <c r="D44" s="10" t="s">
        <v>9</v>
      </c>
      <c r="E44" s="11">
        <v>30</v>
      </c>
      <c r="F44" s="23">
        <f t="shared" si="22"/>
        <v>0</v>
      </c>
      <c r="G44" s="9">
        <v>50</v>
      </c>
      <c r="H44" s="23">
        <f t="shared" si="23"/>
        <v>0</v>
      </c>
      <c r="I44" s="23">
        <f t="shared" si="24"/>
        <v>0</v>
      </c>
      <c r="J44" s="336" t="s">
        <v>1346</v>
      </c>
    </row>
    <row r="45" spans="1:10" ht="21.75" customHeight="1" x14ac:dyDescent="0.5">
      <c r="A45" s="10"/>
      <c r="B45" s="9" t="s">
        <v>1344</v>
      </c>
      <c r="C45" s="9"/>
      <c r="D45" s="10" t="s">
        <v>9</v>
      </c>
      <c r="E45" s="11">
        <v>30</v>
      </c>
      <c r="F45" s="23">
        <f t="shared" si="22"/>
        <v>0</v>
      </c>
      <c r="G45" s="9">
        <v>45</v>
      </c>
      <c r="H45" s="23">
        <f t="shared" si="23"/>
        <v>0</v>
      </c>
      <c r="I45" s="23">
        <f t="shared" si="24"/>
        <v>0</v>
      </c>
      <c r="J45" s="336" t="s">
        <v>1345</v>
      </c>
    </row>
    <row r="46" spans="1:10" ht="21.75" customHeight="1" x14ac:dyDescent="0.5">
      <c r="A46" s="10"/>
      <c r="B46" s="9" t="s">
        <v>1344</v>
      </c>
      <c r="C46" s="9"/>
      <c r="D46" s="10" t="s">
        <v>9</v>
      </c>
      <c r="E46" s="11">
        <v>30</v>
      </c>
      <c r="F46" s="23">
        <f t="shared" si="22"/>
        <v>0</v>
      </c>
      <c r="G46" s="9">
        <v>50</v>
      </c>
      <c r="H46" s="23">
        <f t="shared" si="23"/>
        <v>0</v>
      </c>
      <c r="I46" s="23">
        <f t="shared" si="24"/>
        <v>0</v>
      </c>
      <c r="J46" s="336" t="s">
        <v>1346</v>
      </c>
    </row>
    <row r="47" spans="1:10" ht="21.75" customHeight="1" x14ac:dyDescent="0.5">
      <c r="A47" s="10"/>
      <c r="B47" s="9" t="s">
        <v>1342</v>
      </c>
      <c r="C47" s="9"/>
      <c r="D47" s="10" t="s">
        <v>9</v>
      </c>
      <c r="E47" s="11">
        <v>30</v>
      </c>
      <c r="F47" s="23">
        <f t="shared" si="22"/>
        <v>0</v>
      </c>
      <c r="G47" s="9">
        <v>45</v>
      </c>
      <c r="H47" s="23">
        <f t="shared" si="23"/>
        <v>0</v>
      </c>
      <c r="I47" s="23">
        <f t="shared" si="24"/>
        <v>0</v>
      </c>
      <c r="J47" s="336" t="s">
        <v>1345</v>
      </c>
    </row>
    <row r="48" spans="1:10" ht="21.75" customHeight="1" x14ac:dyDescent="0.5">
      <c r="A48" s="10"/>
      <c r="B48" s="9" t="s">
        <v>1342</v>
      </c>
      <c r="C48" s="9"/>
      <c r="D48" s="10" t="s">
        <v>9</v>
      </c>
      <c r="E48" s="11">
        <v>30</v>
      </c>
      <c r="F48" s="23">
        <f t="shared" si="22"/>
        <v>0</v>
      </c>
      <c r="G48" s="9">
        <v>50</v>
      </c>
      <c r="H48" s="23">
        <f t="shared" si="23"/>
        <v>0</v>
      </c>
      <c r="I48" s="23">
        <f t="shared" si="24"/>
        <v>0</v>
      </c>
      <c r="J48" s="336" t="s">
        <v>1346</v>
      </c>
    </row>
    <row r="49" spans="1:11" ht="21.75" customHeight="1" x14ac:dyDescent="0.5">
      <c r="A49" s="10"/>
      <c r="B49" s="9" t="s">
        <v>1339</v>
      </c>
      <c r="C49" s="9"/>
      <c r="D49" s="10" t="s">
        <v>9</v>
      </c>
      <c r="E49" s="11"/>
      <c r="F49" s="23">
        <f t="shared" si="22"/>
        <v>0</v>
      </c>
      <c r="G49" s="9">
        <v>50</v>
      </c>
      <c r="H49" s="23">
        <f t="shared" si="23"/>
        <v>0</v>
      </c>
      <c r="I49" s="23">
        <f t="shared" si="24"/>
        <v>0</v>
      </c>
      <c r="J49" s="336" t="s">
        <v>1340</v>
      </c>
    </row>
    <row r="50" spans="1:11" ht="21.75" customHeight="1" x14ac:dyDescent="0.5">
      <c r="A50" s="10"/>
      <c r="B50" s="9" t="s">
        <v>1339</v>
      </c>
      <c r="C50" s="9"/>
      <c r="D50" s="10" t="s">
        <v>9</v>
      </c>
      <c r="E50" s="17"/>
      <c r="F50" s="23">
        <f t="shared" si="22"/>
        <v>0</v>
      </c>
      <c r="G50" s="9">
        <v>70</v>
      </c>
      <c r="H50" s="23">
        <f t="shared" si="23"/>
        <v>0</v>
      </c>
      <c r="I50" s="23">
        <f t="shared" si="24"/>
        <v>0</v>
      </c>
      <c r="J50" s="336" t="s">
        <v>1341</v>
      </c>
    </row>
    <row r="51" spans="1:11" s="5" customFormat="1" x14ac:dyDescent="0.5">
      <c r="A51" s="24"/>
      <c r="B51" s="59"/>
      <c r="C51" s="59"/>
      <c r="D51" s="61"/>
      <c r="E51" s="47"/>
      <c r="F51" s="63"/>
      <c r="G51" s="62"/>
      <c r="H51" s="62"/>
      <c r="I51" s="62"/>
      <c r="J51" s="328"/>
    </row>
    <row r="52" spans="1:11" x14ac:dyDescent="0.5">
      <c r="A52" s="10" t="s">
        <v>6</v>
      </c>
      <c r="B52" s="8" t="s">
        <v>490</v>
      </c>
      <c r="C52" s="9"/>
      <c r="D52" s="10"/>
      <c r="E52" s="17"/>
      <c r="F52" s="25"/>
      <c r="G52" s="16"/>
      <c r="H52" s="25"/>
      <c r="I52" s="25"/>
      <c r="J52" s="14"/>
      <c r="K52" s="6"/>
    </row>
    <row r="53" spans="1:11" s="2" customFormat="1" x14ac:dyDescent="0.5">
      <c r="A53" s="10"/>
      <c r="B53" s="53" t="s">
        <v>378</v>
      </c>
      <c r="C53" s="9"/>
      <c r="D53" s="10" t="s">
        <v>379</v>
      </c>
      <c r="E53" s="11"/>
      <c r="F53" s="23">
        <f t="shared" ref="F53" si="25">E53*C53</f>
        <v>0</v>
      </c>
      <c r="G53" s="9">
        <v>10</v>
      </c>
      <c r="H53" s="23">
        <f t="shared" ref="H53" si="26">G53*C53</f>
        <v>0</v>
      </c>
      <c r="I53" s="23">
        <f t="shared" ref="I53" si="27">H53+F53</f>
        <v>0</v>
      </c>
      <c r="J53" s="328"/>
    </row>
    <row r="54" spans="1:11" s="2" customFormat="1" x14ac:dyDescent="0.5">
      <c r="A54" s="10"/>
      <c r="B54" s="53"/>
      <c r="C54" s="9"/>
      <c r="D54" s="10"/>
      <c r="E54" s="11"/>
      <c r="F54" s="11"/>
      <c r="G54" s="9"/>
      <c r="H54" s="11"/>
      <c r="I54" s="27"/>
      <c r="J54" s="328"/>
    </row>
    <row r="55" spans="1:11" x14ac:dyDescent="0.5">
      <c r="A55" s="10" t="s">
        <v>6</v>
      </c>
      <c r="B55" s="8" t="s">
        <v>1401</v>
      </c>
      <c r="C55" s="9"/>
      <c r="D55" s="10"/>
      <c r="E55" s="17"/>
      <c r="F55" s="25"/>
      <c r="G55" s="16"/>
      <c r="H55" s="25"/>
      <c r="I55" s="25"/>
      <c r="J55" s="14"/>
      <c r="K55" s="6"/>
    </row>
    <row r="56" spans="1:11" s="2" customFormat="1" x14ac:dyDescent="0.5">
      <c r="A56" s="10"/>
      <c r="B56" s="53" t="s">
        <v>1402</v>
      </c>
      <c r="C56" s="9"/>
      <c r="D56" s="10" t="s">
        <v>379</v>
      </c>
      <c r="E56" s="11"/>
      <c r="F56" s="23">
        <f t="shared" ref="F56" si="28">E56*C56</f>
        <v>0</v>
      </c>
      <c r="G56" s="9">
        <v>20</v>
      </c>
      <c r="H56" s="23">
        <f t="shared" ref="H56" si="29">G56*C56</f>
        <v>0</v>
      </c>
      <c r="I56" s="23">
        <f t="shared" ref="I56" si="30">H56+F56</f>
        <v>0</v>
      </c>
      <c r="J56" s="328"/>
    </row>
    <row r="57" spans="1:11" s="2" customFormat="1" x14ac:dyDescent="0.5">
      <c r="A57" s="10"/>
      <c r="B57" s="53"/>
      <c r="C57" s="9"/>
      <c r="D57" s="10"/>
      <c r="E57" s="11"/>
      <c r="F57" s="11"/>
      <c r="G57" s="9"/>
      <c r="H57" s="11"/>
      <c r="I57" s="27"/>
      <c r="J57" s="328"/>
    </row>
    <row r="58" spans="1:11" x14ac:dyDescent="0.5">
      <c r="A58" s="10"/>
      <c r="B58" s="127"/>
      <c r="C58" s="16"/>
      <c r="D58" s="15"/>
      <c r="E58" s="151"/>
      <c r="F58" s="30"/>
      <c r="G58" s="31"/>
      <c r="H58" s="30"/>
      <c r="I58" s="30"/>
      <c r="J58" s="14"/>
    </row>
    <row r="59" spans="1:11" x14ac:dyDescent="0.5">
      <c r="A59" s="10"/>
      <c r="B59" s="137"/>
      <c r="C59" s="16"/>
      <c r="D59" s="15"/>
      <c r="E59" s="151"/>
      <c r="F59" s="30"/>
      <c r="G59" s="31"/>
      <c r="H59" s="30"/>
      <c r="I59" s="30"/>
      <c r="J59" s="328"/>
    </row>
    <row r="60" spans="1:11" x14ac:dyDescent="0.5">
      <c r="A60" s="10"/>
      <c r="B60" s="28"/>
      <c r="C60" s="16"/>
      <c r="D60" s="15"/>
      <c r="E60" s="151"/>
      <c r="F60" s="30"/>
      <c r="G60" s="31"/>
      <c r="H60" s="32"/>
      <c r="I60" s="30"/>
      <c r="J60" s="14"/>
    </row>
    <row r="61" spans="1:11" x14ac:dyDescent="0.5">
      <c r="A61" s="10"/>
      <c r="B61" s="28"/>
      <c r="C61" s="16"/>
      <c r="D61" s="15"/>
      <c r="E61" s="151"/>
      <c r="F61" s="30"/>
      <c r="G61" s="31"/>
      <c r="H61" s="30"/>
      <c r="I61" s="30"/>
      <c r="J61" s="14"/>
    </row>
    <row r="62" spans="1:11" x14ac:dyDescent="0.5">
      <c r="A62" s="10"/>
      <c r="B62" s="28"/>
      <c r="C62" s="16"/>
      <c r="D62" s="15"/>
      <c r="E62" s="151"/>
      <c r="F62" s="30"/>
      <c r="G62" s="31"/>
      <c r="H62" s="30"/>
      <c r="I62" s="30"/>
      <c r="J62" s="328"/>
    </row>
    <row r="63" spans="1:11" x14ac:dyDescent="0.5">
      <c r="A63" s="10"/>
      <c r="B63" s="28"/>
      <c r="C63" s="16"/>
      <c r="D63" s="15"/>
      <c r="E63" s="151"/>
      <c r="F63" s="30"/>
      <c r="G63" s="31"/>
      <c r="H63" s="30"/>
      <c r="I63" s="30"/>
      <c r="J63" s="328"/>
    </row>
    <row r="64" spans="1:11" x14ac:dyDescent="0.5">
      <c r="A64" s="10"/>
      <c r="B64" s="28"/>
      <c r="C64" s="16"/>
      <c r="D64" s="15"/>
      <c r="E64" s="151"/>
      <c r="F64" s="30"/>
      <c r="G64" s="31"/>
      <c r="H64" s="30"/>
      <c r="I64" s="30"/>
      <c r="J64" s="328"/>
    </row>
    <row r="65" spans="1:10" x14ac:dyDescent="0.5">
      <c r="A65" s="10"/>
      <c r="B65" s="28"/>
      <c r="C65" s="16"/>
      <c r="D65" s="15"/>
      <c r="E65" s="151"/>
      <c r="F65" s="30"/>
      <c r="G65" s="31"/>
      <c r="H65" s="30"/>
      <c r="I65" s="30"/>
      <c r="J65" s="14"/>
    </row>
    <row r="66" spans="1:10" x14ac:dyDescent="0.5">
      <c r="A66" s="10"/>
      <c r="B66" s="28"/>
      <c r="C66" s="16"/>
      <c r="D66" s="15"/>
      <c r="E66" s="151"/>
      <c r="F66" s="30"/>
      <c r="G66" s="31"/>
      <c r="H66" s="30"/>
      <c r="I66" s="30"/>
      <c r="J66" s="14"/>
    </row>
    <row r="67" spans="1:10" x14ac:dyDescent="0.5">
      <c r="A67" s="10"/>
      <c r="B67" s="28"/>
      <c r="C67" s="16"/>
      <c r="D67" s="15"/>
      <c r="E67" s="151"/>
      <c r="F67" s="30"/>
      <c r="G67" s="31"/>
      <c r="H67" s="30"/>
      <c r="I67" s="30"/>
      <c r="J67" s="14"/>
    </row>
    <row r="68" spans="1:10" x14ac:dyDescent="0.5">
      <c r="A68" s="10"/>
      <c r="B68" s="28"/>
      <c r="C68" s="16"/>
      <c r="D68" s="15"/>
      <c r="E68" s="151"/>
      <c r="F68" s="30"/>
      <c r="G68" s="31"/>
      <c r="H68" s="30"/>
      <c r="I68" s="30"/>
      <c r="J68" s="14"/>
    </row>
    <row r="69" spans="1:10" x14ac:dyDescent="0.5">
      <c r="A69" s="10"/>
      <c r="B69" s="127"/>
      <c r="C69" s="16"/>
      <c r="D69" s="15"/>
      <c r="E69" s="151"/>
      <c r="F69" s="30"/>
      <c r="G69" s="31"/>
      <c r="H69" s="30"/>
      <c r="I69" s="30"/>
      <c r="J69" s="14"/>
    </row>
    <row r="70" spans="1:10" x14ac:dyDescent="0.5">
      <c r="A70" s="10"/>
      <c r="B70" s="28"/>
      <c r="C70" s="16"/>
      <c r="D70" s="15"/>
      <c r="E70" s="151"/>
      <c r="F70" s="30"/>
      <c r="G70" s="31"/>
      <c r="H70" s="30"/>
      <c r="I70" s="30"/>
      <c r="J70" s="328"/>
    </row>
    <row r="71" spans="1:10" x14ac:dyDescent="0.5">
      <c r="A71" s="10"/>
      <c r="B71" s="28"/>
      <c r="C71" s="16"/>
      <c r="D71" s="15"/>
      <c r="E71" s="151"/>
      <c r="F71" s="30"/>
      <c r="G71" s="31"/>
      <c r="H71" s="30"/>
      <c r="I71" s="30"/>
      <c r="J71" s="328"/>
    </row>
    <row r="72" spans="1:10" x14ac:dyDescent="0.5">
      <c r="A72" s="10"/>
      <c r="B72" s="28"/>
      <c r="C72" s="16"/>
      <c r="D72" s="15"/>
      <c r="E72" s="151"/>
      <c r="F72" s="30"/>
      <c r="G72" s="31"/>
      <c r="H72" s="30"/>
      <c r="I72" s="30"/>
      <c r="J72" s="14"/>
    </row>
    <row r="73" spans="1:10" x14ac:dyDescent="0.5">
      <c r="A73" s="10"/>
      <c r="B73" s="28"/>
      <c r="C73" s="16"/>
      <c r="D73" s="15"/>
      <c r="E73" s="151"/>
      <c r="F73" s="30"/>
      <c r="G73" s="31"/>
      <c r="H73" s="30"/>
      <c r="I73" s="30"/>
      <c r="J73" s="14"/>
    </row>
    <row r="74" spans="1:10" s="39" customFormat="1" x14ac:dyDescent="0.5">
      <c r="A74" s="52"/>
      <c r="B74" s="53"/>
      <c r="C74" s="11"/>
      <c r="D74" s="10"/>
      <c r="E74" s="11"/>
      <c r="F74" s="153"/>
      <c r="G74" s="54"/>
      <c r="H74" s="153"/>
      <c r="I74" s="153"/>
      <c r="J74" s="327"/>
    </row>
    <row r="75" spans="1:10" x14ac:dyDescent="0.5">
      <c r="A75" s="10"/>
      <c r="B75" s="28"/>
      <c r="C75" s="16"/>
      <c r="D75" s="15"/>
      <c r="E75" s="151"/>
      <c r="F75" s="30"/>
      <c r="G75" s="31"/>
      <c r="H75" s="30"/>
      <c r="I75" s="30"/>
      <c r="J75" s="14"/>
    </row>
    <row r="76" spans="1:10" s="39" customFormat="1" x14ac:dyDescent="0.5">
      <c r="A76" s="52"/>
      <c r="B76" s="53"/>
      <c r="C76" s="11"/>
      <c r="D76" s="10"/>
      <c r="E76" s="11"/>
      <c r="F76" s="153"/>
      <c r="G76" s="54"/>
      <c r="H76" s="153"/>
      <c r="I76" s="153"/>
      <c r="J76" s="327"/>
    </row>
    <row r="77" spans="1:10" s="39" customFormat="1" x14ac:dyDescent="0.5">
      <c r="A77" s="52"/>
      <c r="B77" s="53"/>
      <c r="C77" s="11"/>
      <c r="D77" s="10"/>
      <c r="E77" s="11"/>
      <c r="F77" s="153"/>
      <c r="G77" s="54"/>
      <c r="H77" s="153"/>
      <c r="I77" s="153"/>
      <c r="J77" s="327"/>
    </row>
    <row r="78" spans="1:10" s="39" customFormat="1" x14ac:dyDescent="0.5">
      <c r="A78" s="52"/>
      <c r="B78" s="53"/>
      <c r="C78" s="11"/>
      <c r="D78" s="10"/>
      <c r="E78" s="11"/>
      <c r="F78" s="153"/>
      <c r="G78" s="54"/>
      <c r="H78" s="153"/>
      <c r="I78" s="153"/>
      <c r="J78" s="327"/>
    </row>
    <row r="79" spans="1:10" x14ac:dyDescent="0.5">
      <c r="A79" s="10"/>
      <c r="B79" s="28"/>
      <c r="C79" s="16"/>
      <c r="D79" s="15"/>
      <c r="E79" s="151"/>
      <c r="F79" s="30"/>
      <c r="G79" s="31"/>
      <c r="H79" s="30"/>
      <c r="I79" s="30"/>
      <c r="J79" s="14"/>
    </row>
    <row r="80" spans="1:10" s="39" customFormat="1" x14ac:dyDescent="0.5">
      <c r="A80" s="52"/>
      <c r="B80" s="53"/>
      <c r="C80" s="11"/>
      <c r="D80" s="10"/>
      <c r="E80" s="11"/>
      <c r="F80" s="153"/>
      <c r="G80" s="54"/>
      <c r="H80" s="153"/>
      <c r="I80" s="153"/>
      <c r="J80" s="327"/>
    </row>
    <row r="81" spans="1:11" x14ac:dyDescent="0.5">
      <c r="A81" s="10"/>
      <c r="B81" s="28"/>
      <c r="C81" s="16"/>
      <c r="D81" s="15"/>
      <c r="E81" s="151"/>
      <c r="F81" s="30"/>
      <c r="G81" s="31"/>
      <c r="H81" s="30"/>
      <c r="I81" s="30"/>
      <c r="J81" s="14"/>
    </row>
    <row r="82" spans="1:11" x14ac:dyDescent="0.5">
      <c r="A82" s="10"/>
      <c r="B82" s="127"/>
      <c r="C82" s="16"/>
      <c r="D82" s="15"/>
      <c r="E82" s="151"/>
      <c r="F82" s="30"/>
      <c r="G82" s="31"/>
      <c r="H82" s="30"/>
      <c r="I82" s="30"/>
      <c r="J82" s="14"/>
    </row>
    <row r="83" spans="1:11" s="39" customFormat="1" x14ac:dyDescent="0.5">
      <c r="A83" s="52"/>
      <c r="B83" s="53"/>
      <c r="C83" s="11"/>
      <c r="D83" s="10"/>
      <c r="E83" s="11"/>
      <c r="F83" s="153"/>
      <c r="G83" s="54"/>
      <c r="H83" s="153"/>
      <c r="I83" s="153"/>
      <c r="J83" s="327"/>
    </row>
    <row r="84" spans="1:11" s="39" customFormat="1" x14ac:dyDescent="0.5">
      <c r="A84" s="52"/>
      <c r="B84" s="53"/>
      <c r="C84" s="11"/>
      <c r="D84" s="10"/>
      <c r="E84" s="11"/>
      <c r="F84" s="153"/>
      <c r="G84" s="54"/>
      <c r="H84" s="153"/>
      <c r="I84" s="153"/>
      <c r="J84" s="327"/>
    </row>
    <row r="85" spans="1:11" s="39" customFormat="1" x14ac:dyDescent="0.5">
      <c r="A85" s="49"/>
      <c r="B85" s="56"/>
      <c r="C85" s="17"/>
      <c r="D85" s="15"/>
      <c r="E85" s="17"/>
      <c r="F85" s="154"/>
      <c r="G85" s="54"/>
      <c r="H85" s="153"/>
      <c r="I85" s="154"/>
      <c r="J85" s="15"/>
    </row>
    <row r="86" spans="1:11" s="39" customFormat="1" x14ac:dyDescent="0.5">
      <c r="A86" s="52"/>
      <c r="B86" s="53"/>
      <c r="C86" s="11"/>
      <c r="D86" s="10"/>
      <c r="E86" s="11"/>
      <c r="F86" s="153"/>
      <c r="G86" s="54"/>
      <c r="H86" s="153"/>
      <c r="I86" s="153"/>
      <c r="J86" s="327"/>
    </row>
    <row r="87" spans="1:11" x14ac:dyDescent="0.5">
      <c r="A87" s="10"/>
      <c r="B87" s="28"/>
      <c r="C87" s="16"/>
      <c r="D87" s="15"/>
      <c r="E87" s="151"/>
      <c r="F87" s="30"/>
      <c r="G87" s="32"/>
      <c r="H87" s="32"/>
      <c r="I87" s="30"/>
      <c r="J87" s="14"/>
    </row>
    <row r="88" spans="1:11" x14ac:dyDescent="0.5">
      <c r="A88" s="10"/>
      <c r="B88" s="28"/>
      <c r="C88" s="16"/>
      <c r="D88" s="15"/>
      <c r="E88" s="10"/>
      <c r="F88" s="10"/>
      <c r="G88" s="9"/>
      <c r="H88" s="11"/>
      <c r="I88" s="9"/>
      <c r="J88" s="14"/>
    </row>
    <row r="89" spans="1:11" x14ac:dyDescent="0.5">
      <c r="A89" s="10"/>
      <c r="B89" s="28"/>
      <c r="C89" s="16"/>
      <c r="D89" s="15"/>
      <c r="E89" s="10"/>
      <c r="F89" s="10"/>
      <c r="G89" s="9"/>
      <c r="H89" s="11"/>
      <c r="I89" s="9"/>
      <c r="J89" s="14"/>
    </row>
    <row r="90" spans="1:11" x14ac:dyDescent="0.5">
      <c r="A90" s="10"/>
      <c r="B90" s="24"/>
      <c r="C90" s="9"/>
      <c r="D90" s="10"/>
      <c r="E90" s="17"/>
      <c r="F90" s="25"/>
      <c r="G90" s="25"/>
      <c r="H90" s="25"/>
      <c r="I90" s="25"/>
      <c r="J90" s="14"/>
      <c r="K90" s="6"/>
    </row>
    <row r="91" spans="1:11" x14ac:dyDescent="0.5">
      <c r="A91" s="10"/>
      <c r="B91" s="8"/>
      <c r="C91" s="9"/>
      <c r="D91" s="10"/>
      <c r="E91" s="17"/>
      <c r="F91" s="16"/>
      <c r="G91" s="16"/>
      <c r="H91" s="17"/>
      <c r="I91" s="25"/>
      <c r="J91" s="14"/>
    </row>
    <row r="92" spans="1:11" x14ac:dyDescent="0.5">
      <c r="A92" s="10"/>
      <c r="B92" s="33"/>
      <c r="C92" s="9"/>
      <c r="D92" s="10"/>
      <c r="E92" s="151"/>
      <c r="F92" s="30"/>
      <c r="G92" s="31"/>
      <c r="H92" s="30"/>
      <c r="I92" s="30"/>
      <c r="J92" s="14"/>
    </row>
    <row r="93" spans="1:11" x14ac:dyDescent="0.5">
      <c r="A93" s="10"/>
      <c r="B93" s="33"/>
      <c r="C93" s="9"/>
      <c r="D93" s="10"/>
      <c r="E93" s="151"/>
      <c r="F93" s="30"/>
      <c r="G93" s="31"/>
      <c r="H93" s="30"/>
      <c r="I93" s="30"/>
      <c r="J93" s="14"/>
    </row>
    <row r="94" spans="1:11" x14ac:dyDescent="0.5">
      <c r="A94" s="10"/>
      <c r="B94" s="24"/>
      <c r="C94" s="9"/>
      <c r="D94" s="10"/>
      <c r="E94" s="17"/>
      <c r="F94" s="25"/>
      <c r="G94" s="25"/>
      <c r="H94" s="34"/>
      <c r="I94" s="25"/>
      <c r="J94" s="14"/>
      <c r="K94" s="6"/>
    </row>
    <row r="95" spans="1:11" s="39" customFormat="1" x14ac:dyDescent="0.5">
      <c r="A95" s="52"/>
      <c r="B95" s="26"/>
      <c r="C95" s="11"/>
      <c r="D95" s="10"/>
      <c r="E95" s="11"/>
      <c r="F95" s="153"/>
      <c r="G95" s="54"/>
      <c r="H95" s="153"/>
      <c r="I95" s="153"/>
      <c r="J95" s="327"/>
    </row>
    <row r="96" spans="1:11" s="39" customFormat="1" x14ac:dyDescent="0.5">
      <c r="A96" s="49"/>
      <c r="B96" s="56"/>
      <c r="C96" s="17"/>
      <c r="D96" s="15"/>
      <c r="E96" s="17"/>
      <c r="F96" s="154"/>
      <c r="G96" s="397"/>
      <c r="H96" s="397"/>
      <c r="I96" s="154"/>
      <c r="J96" s="15"/>
    </row>
    <row r="97" spans="1:10" s="39" customFormat="1" x14ac:dyDescent="0.5">
      <c r="A97" s="52"/>
      <c r="B97" s="53"/>
      <c r="C97" s="11"/>
      <c r="D97" s="10"/>
      <c r="E97" s="11"/>
      <c r="F97" s="153"/>
      <c r="G97" s="397"/>
      <c r="H97" s="397"/>
      <c r="I97" s="153"/>
      <c r="J97" s="327"/>
    </row>
    <row r="98" spans="1:10" s="39" customFormat="1" x14ac:dyDescent="0.5">
      <c r="A98" s="52"/>
      <c r="B98" s="53"/>
      <c r="C98" s="10"/>
      <c r="D98" s="10"/>
      <c r="E98" s="10"/>
      <c r="F98" s="153"/>
      <c r="G98" s="54"/>
      <c r="H98" s="153"/>
      <c r="I98" s="153"/>
      <c r="J98" s="327"/>
    </row>
    <row r="99" spans="1:10" s="39" customFormat="1" x14ac:dyDescent="0.5">
      <c r="A99" s="52"/>
      <c r="B99" s="57"/>
      <c r="C99" s="10"/>
      <c r="D99" s="10"/>
      <c r="E99" s="10"/>
      <c r="F99" s="155"/>
      <c r="G99" s="58"/>
      <c r="H99" s="155"/>
      <c r="I99" s="155"/>
      <c r="J99" s="327"/>
    </row>
  </sheetData>
  <mergeCells count="14">
    <mergeCell ref="G9:H9"/>
    <mergeCell ref="J9:J10"/>
    <mergeCell ref="G96:H96"/>
    <mergeCell ref="G97:H97"/>
    <mergeCell ref="A2:J2"/>
    <mergeCell ref="A3:G3"/>
    <mergeCell ref="A4:G4"/>
    <mergeCell ref="A5:B5"/>
    <mergeCell ref="A6:G6"/>
    <mergeCell ref="A9:A10"/>
    <mergeCell ref="B9:B10"/>
    <mergeCell ref="C9:C10"/>
    <mergeCell ref="D9:D10"/>
    <mergeCell ref="E9:F9"/>
  </mergeCells>
  <pageMargins left="0.7" right="0.7" top="0.75" bottom="0.75" header="0.3" footer="0.3"/>
  <pageSetup paperSize="9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L125"/>
  <sheetViews>
    <sheetView topLeftCell="A27" workbookViewId="0">
      <selection activeCell="L5" sqref="L5"/>
    </sheetView>
  </sheetViews>
  <sheetFormatPr defaultColWidth="9" defaultRowHeight="21.75" x14ac:dyDescent="0.5"/>
  <cols>
    <col min="1" max="1" width="6.33203125" style="3" customWidth="1"/>
    <col min="2" max="2" width="56.83203125" style="189" customWidth="1"/>
    <col min="3" max="3" width="6.33203125" style="3" hidden="1" customWidth="1"/>
    <col min="4" max="4" width="9.1640625" style="3" bestFit="1" customWidth="1"/>
    <col min="5" max="5" width="11.33203125" style="3" bestFit="1" customWidth="1"/>
    <col min="6" max="6" width="8.83203125" style="3" hidden="1" customWidth="1"/>
    <col min="7" max="7" width="11.33203125" style="3" bestFit="1" customWidth="1"/>
    <col min="8" max="8" width="8.83203125" style="3" hidden="1" customWidth="1"/>
    <col min="9" max="9" width="15.5" style="3" hidden="1" customWidth="1"/>
    <col min="10" max="10" width="13.5" style="189" customWidth="1"/>
    <col min="11" max="11" width="10.33203125" style="3" bestFit="1" customWidth="1"/>
    <col min="12" max="256" width="9" style="3"/>
    <col min="257" max="257" width="6.33203125" style="3" customWidth="1"/>
    <col min="258" max="258" width="74.1640625" style="3" customWidth="1"/>
    <col min="259" max="259" width="7.5" style="3" customWidth="1"/>
    <col min="260" max="260" width="7" style="3" customWidth="1"/>
    <col min="261" max="261" width="10" style="3" bestFit="1" customWidth="1"/>
    <col min="262" max="262" width="10.6640625" style="3" bestFit="1" customWidth="1"/>
    <col min="263" max="263" width="8.83203125" style="3" customWidth="1"/>
    <col min="264" max="264" width="10.83203125" style="3" customWidth="1"/>
    <col min="265" max="265" width="14.83203125" style="3" customWidth="1"/>
    <col min="266" max="266" width="8.6640625" style="3" customWidth="1"/>
    <col min="267" max="267" width="10.33203125" style="3" bestFit="1" customWidth="1"/>
    <col min="268" max="512" width="9" style="3"/>
    <col min="513" max="513" width="6.33203125" style="3" customWidth="1"/>
    <col min="514" max="514" width="74.1640625" style="3" customWidth="1"/>
    <col min="515" max="515" width="7.5" style="3" customWidth="1"/>
    <col min="516" max="516" width="7" style="3" customWidth="1"/>
    <col min="517" max="517" width="10" style="3" bestFit="1" customWidth="1"/>
    <col min="518" max="518" width="10.6640625" style="3" bestFit="1" customWidth="1"/>
    <col min="519" max="519" width="8.83203125" style="3" customWidth="1"/>
    <col min="520" max="520" width="10.83203125" style="3" customWidth="1"/>
    <col min="521" max="521" width="14.83203125" style="3" customWidth="1"/>
    <col min="522" max="522" width="8.6640625" style="3" customWidth="1"/>
    <col min="523" max="523" width="10.33203125" style="3" bestFit="1" customWidth="1"/>
    <col min="524" max="768" width="9" style="3"/>
    <col min="769" max="769" width="6.33203125" style="3" customWidth="1"/>
    <col min="770" max="770" width="74.1640625" style="3" customWidth="1"/>
    <col min="771" max="771" width="7.5" style="3" customWidth="1"/>
    <col min="772" max="772" width="7" style="3" customWidth="1"/>
    <col min="773" max="773" width="10" style="3" bestFit="1" customWidth="1"/>
    <col min="774" max="774" width="10.6640625" style="3" bestFit="1" customWidth="1"/>
    <col min="775" max="775" width="8.83203125" style="3" customWidth="1"/>
    <col min="776" max="776" width="10.83203125" style="3" customWidth="1"/>
    <col min="777" max="777" width="14.83203125" style="3" customWidth="1"/>
    <col min="778" max="778" width="8.6640625" style="3" customWidth="1"/>
    <col min="779" max="779" width="10.33203125" style="3" bestFit="1" customWidth="1"/>
    <col min="780" max="1024" width="9" style="3"/>
    <col min="1025" max="1025" width="6.33203125" style="3" customWidth="1"/>
    <col min="1026" max="1026" width="74.1640625" style="3" customWidth="1"/>
    <col min="1027" max="1027" width="7.5" style="3" customWidth="1"/>
    <col min="1028" max="1028" width="7" style="3" customWidth="1"/>
    <col min="1029" max="1029" width="10" style="3" bestFit="1" customWidth="1"/>
    <col min="1030" max="1030" width="10.6640625" style="3" bestFit="1" customWidth="1"/>
    <col min="1031" max="1031" width="8.83203125" style="3" customWidth="1"/>
    <col min="1032" max="1032" width="10.83203125" style="3" customWidth="1"/>
    <col min="1033" max="1033" width="14.83203125" style="3" customWidth="1"/>
    <col min="1034" max="1034" width="8.6640625" style="3" customWidth="1"/>
    <col min="1035" max="1035" width="10.33203125" style="3" bestFit="1" customWidth="1"/>
    <col min="1036" max="1280" width="9" style="3"/>
    <col min="1281" max="1281" width="6.33203125" style="3" customWidth="1"/>
    <col min="1282" max="1282" width="74.1640625" style="3" customWidth="1"/>
    <col min="1283" max="1283" width="7.5" style="3" customWidth="1"/>
    <col min="1284" max="1284" width="7" style="3" customWidth="1"/>
    <col min="1285" max="1285" width="10" style="3" bestFit="1" customWidth="1"/>
    <col min="1286" max="1286" width="10.6640625" style="3" bestFit="1" customWidth="1"/>
    <col min="1287" max="1287" width="8.83203125" style="3" customWidth="1"/>
    <col min="1288" max="1288" width="10.83203125" style="3" customWidth="1"/>
    <col min="1289" max="1289" width="14.83203125" style="3" customWidth="1"/>
    <col min="1290" max="1290" width="8.6640625" style="3" customWidth="1"/>
    <col min="1291" max="1291" width="10.33203125" style="3" bestFit="1" customWidth="1"/>
    <col min="1292" max="1536" width="9" style="3"/>
    <col min="1537" max="1537" width="6.33203125" style="3" customWidth="1"/>
    <col min="1538" max="1538" width="74.1640625" style="3" customWidth="1"/>
    <col min="1539" max="1539" width="7.5" style="3" customWidth="1"/>
    <col min="1540" max="1540" width="7" style="3" customWidth="1"/>
    <col min="1541" max="1541" width="10" style="3" bestFit="1" customWidth="1"/>
    <col min="1542" max="1542" width="10.6640625" style="3" bestFit="1" customWidth="1"/>
    <col min="1543" max="1543" width="8.83203125" style="3" customWidth="1"/>
    <col min="1544" max="1544" width="10.83203125" style="3" customWidth="1"/>
    <col min="1545" max="1545" width="14.83203125" style="3" customWidth="1"/>
    <col min="1546" max="1546" width="8.6640625" style="3" customWidth="1"/>
    <col min="1547" max="1547" width="10.33203125" style="3" bestFit="1" customWidth="1"/>
    <col min="1548" max="1792" width="9" style="3"/>
    <col min="1793" max="1793" width="6.33203125" style="3" customWidth="1"/>
    <col min="1794" max="1794" width="74.1640625" style="3" customWidth="1"/>
    <col min="1795" max="1795" width="7.5" style="3" customWidth="1"/>
    <col min="1796" max="1796" width="7" style="3" customWidth="1"/>
    <col min="1797" max="1797" width="10" style="3" bestFit="1" customWidth="1"/>
    <col min="1798" max="1798" width="10.6640625" style="3" bestFit="1" customWidth="1"/>
    <col min="1799" max="1799" width="8.83203125" style="3" customWidth="1"/>
    <col min="1800" max="1800" width="10.83203125" style="3" customWidth="1"/>
    <col min="1801" max="1801" width="14.83203125" style="3" customWidth="1"/>
    <col min="1802" max="1802" width="8.6640625" style="3" customWidth="1"/>
    <col min="1803" max="1803" width="10.33203125" style="3" bestFit="1" customWidth="1"/>
    <col min="1804" max="2048" width="9" style="3"/>
    <col min="2049" max="2049" width="6.33203125" style="3" customWidth="1"/>
    <col min="2050" max="2050" width="74.1640625" style="3" customWidth="1"/>
    <col min="2051" max="2051" width="7.5" style="3" customWidth="1"/>
    <col min="2052" max="2052" width="7" style="3" customWidth="1"/>
    <col min="2053" max="2053" width="10" style="3" bestFit="1" customWidth="1"/>
    <col min="2054" max="2054" width="10.6640625" style="3" bestFit="1" customWidth="1"/>
    <col min="2055" max="2055" width="8.83203125" style="3" customWidth="1"/>
    <col min="2056" max="2056" width="10.83203125" style="3" customWidth="1"/>
    <col min="2057" max="2057" width="14.83203125" style="3" customWidth="1"/>
    <col min="2058" max="2058" width="8.6640625" style="3" customWidth="1"/>
    <col min="2059" max="2059" width="10.33203125" style="3" bestFit="1" customWidth="1"/>
    <col min="2060" max="2304" width="9" style="3"/>
    <col min="2305" max="2305" width="6.33203125" style="3" customWidth="1"/>
    <col min="2306" max="2306" width="74.1640625" style="3" customWidth="1"/>
    <col min="2307" max="2307" width="7.5" style="3" customWidth="1"/>
    <col min="2308" max="2308" width="7" style="3" customWidth="1"/>
    <col min="2309" max="2309" width="10" style="3" bestFit="1" customWidth="1"/>
    <col min="2310" max="2310" width="10.6640625" style="3" bestFit="1" customWidth="1"/>
    <col min="2311" max="2311" width="8.83203125" style="3" customWidth="1"/>
    <col min="2312" max="2312" width="10.83203125" style="3" customWidth="1"/>
    <col min="2313" max="2313" width="14.83203125" style="3" customWidth="1"/>
    <col min="2314" max="2314" width="8.6640625" style="3" customWidth="1"/>
    <col min="2315" max="2315" width="10.33203125" style="3" bestFit="1" customWidth="1"/>
    <col min="2316" max="2560" width="9" style="3"/>
    <col min="2561" max="2561" width="6.33203125" style="3" customWidth="1"/>
    <col min="2562" max="2562" width="74.1640625" style="3" customWidth="1"/>
    <col min="2563" max="2563" width="7.5" style="3" customWidth="1"/>
    <col min="2564" max="2564" width="7" style="3" customWidth="1"/>
    <col min="2565" max="2565" width="10" style="3" bestFit="1" customWidth="1"/>
    <col min="2566" max="2566" width="10.6640625" style="3" bestFit="1" customWidth="1"/>
    <col min="2567" max="2567" width="8.83203125" style="3" customWidth="1"/>
    <col min="2568" max="2568" width="10.83203125" style="3" customWidth="1"/>
    <col min="2569" max="2569" width="14.83203125" style="3" customWidth="1"/>
    <col min="2570" max="2570" width="8.6640625" style="3" customWidth="1"/>
    <col min="2571" max="2571" width="10.33203125" style="3" bestFit="1" customWidth="1"/>
    <col min="2572" max="2816" width="9" style="3"/>
    <col min="2817" max="2817" width="6.33203125" style="3" customWidth="1"/>
    <col min="2818" max="2818" width="74.1640625" style="3" customWidth="1"/>
    <col min="2819" max="2819" width="7.5" style="3" customWidth="1"/>
    <col min="2820" max="2820" width="7" style="3" customWidth="1"/>
    <col min="2821" max="2821" width="10" style="3" bestFit="1" customWidth="1"/>
    <col min="2822" max="2822" width="10.6640625" style="3" bestFit="1" customWidth="1"/>
    <col min="2823" max="2823" width="8.83203125" style="3" customWidth="1"/>
    <col min="2824" max="2824" width="10.83203125" style="3" customWidth="1"/>
    <col min="2825" max="2825" width="14.83203125" style="3" customWidth="1"/>
    <col min="2826" max="2826" width="8.6640625" style="3" customWidth="1"/>
    <col min="2827" max="2827" width="10.33203125" style="3" bestFit="1" customWidth="1"/>
    <col min="2828" max="3072" width="9" style="3"/>
    <col min="3073" max="3073" width="6.33203125" style="3" customWidth="1"/>
    <col min="3074" max="3074" width="74.1640625" style="3" customWidth="1"/>
    <col min="3075" max="3075" width="7.5" style="3" customWidth="1"/>
    <col min="3076" max="3076" width="7" style="3" customWidth="1"/>
    <col min="3077" max="3077" width="10" style="3" bestFit="1" customWidth="1"/>
    <col min="3078" max="3078" width="10.6640625" style="3" bestFit="1" customWidth="1"/>
    <col min="3079" max="3079" width="8.83203125" style="3" customWidth="1"/>
    <col min="3080" max="3080" width="10.83203125" style="3" customWidth="1"/>
    <col min="3081" max="3081" width="14.83203125" style="3" customWidth="1"/>
    <col min="3082" max="3082" width="8.6640625" style="3" customWidth="1"/>
    <col min="3083" max="3083" width="10.33203125" style="3" bestFit="1" customWidth="1"/>
    <col min="3084" max="3328" width="9" style="3"/>
    <col min="3329" max="3329" width="6.33203125" style="3" customWidth="1"/>
    <col min="3330" max="3330" width="74.1640625" style="3" customWidth="1"/>
    <col min="3331" max="3331" width="7.5" style="3" customWidth="1"/>
    <col min="3332" max="3332" width="7" style="3" customWidth="1"/>
    <col min="3333" max="3333" width="10" style="3" bestFit="1" customWidth="1"/>
    <col min="3334" max="3334" width="10.6640625" style="3" bestFit="1" customWidth="1"/>
    <col min="3335" max="3335" width="8.83203125" style="3" customWidth="1"/>
    <col min="3336" max="3336" width="10.83203125" style="3" customWidth="1"/>
    <col min="3337" max="3337" width="14.83203125" style="3" customWidth="1"/>
    <col min="3338" max="3338" width="8.6640625" style="3" customWidth="1"/>
    <col min="3339" max="3339" width="10.33203125" style="3" bestFit="1" customWidth="1"/>
    <col min="3340" max="3584" width="9" style="3"/>
    <col min="3585" max="3585" width="6.33203125" style="3" customWidth="1"/>
    <col min="3586" max="3586" width="74.1640625" style="3" customWidth="1"/>
    <col min="3587" max="3587" width="7.5" style="3" customWidth="1"/>
    <col min="3588" max="3588" width="7" style="3" customWidth="1"/>
    <col min="3589" max="3589" width="10" style="3" bestFit="1" customWidth="1"/>
    <col min="3590" max="3590" width="10.6640625" style="3" bestFit="1" customWidth="1"/>
    <col min="3591" max="3591" width="8.83203125" style="3" customWidth="1"/>
    <col min="3592" max="3592" width="10.83203125" style="3" customWidth="1"/>
    <col min="3593" max="3593" width="14.83203125" style="3" customWidth="1"/>
    <col min="3594" max="3594" width="8.6640625" style="3" customWidth="1"/>
    <col min="3595" max="3595" width="10.33203125" style="3" bestFit="1" customWidth="1"/>
    <col min="3596" max="3840" width="9" style="3"/>
    <col min="3841" max="3841" width="6.33203125" style="3" customWidth="1"/>
    <col min="3842" max="3842" width="74.1640625" style="3" customWidth="1"/>
    <col min="3843" max="3843" width="7.5" style="3" customWidth="1"/>
    <col min="3844" max="3844" width="7" style="3" customWidth="1"/>
    <col min="3845" max="3845" width="10" style="3" bestFit="1" customWidth="1"/>
    <col min="3846" max="3846" width="10.6640625" style="3" bestFit="1" customWidth="1"/>
    <col min="3847" max="3847" width="8.83203125" style="3" customWidth="1"/>
    <col min="3848" max="3848" width="10.83203125" style="3" customWidth="1"/>
    <col min="3849" max="3849" width="14.83203125" style="3" customWidth="1"/>
    <col min="3850" max="3850" width="8.6640625" style="3" customWidth="1"/>
    <col min="3851" max="3851" width="10.33203125" style="3" bestFit="1" customWidth="1"/>
    <col min="3852" max="4096" width="9" style="3"/>
    <col min="4097" max="4097" width="6.33203125" style="3" customWidth="1"/>
    <col min="4098" max="4098" width="74.1640625" style="3" customWidth="1"/>
    <col min="4099" max="4099" width="7.5" style="3" customWidth="1"/>
    <col min="4100" max="4100" width="7" style="3" customWidth="1"/>
    <col min="4101" max="4101" width="10" style="3" bestFit="1" customWidth="1"/>
    <col min="4102" max="4102" width="10.6640625" style="3" bestFit="1" customWidth="1"/>
    <col min="4103" max="4103" width="8.83203125" style="3" customWidth="1"/>
    <col min="4104" max="4104" width="10.83203125" style="3" customWidth="1"/>
    <col min="4105" max="4105" width="14.83203125" style="3" customWidth="1"/>
    <col min="4106" max="4106" width="8.6640625" style="3" customWidth="1"/>
    <col min="4107" max="4107" width="10.33203125" style="3" bestFit="1" customWidth="1"/>
    <col min="4108" max="4352" width="9" style="3"/>
    <col min="4353" max="4353" width="6.33203125" style="3" customWidth="1"/>
    <col min="4354" max="4354" width="74.1640625" style="3" customWidth="1"/>
    <col min="4355" max="4355" width="7.5" style="3" customWidth="1"/>
    <col min="4356" max="4356" width="7" style="3" customWidth="1"/>
    <col min="4357" max="4357" width="10" style="3" bestFit="1" customWidth="1"/>
    <col min="4358" max="4358" width="10.6640625" style="3" bestFit="1" customWidth="1"/>
    <col min="4359" max="4359" width="8.83203125" style="3" customWidth="1"/>
    <col min="4360" max="4360" width="10.83203125" style="3" customWidth="1"/>
    <col min="4361" max="4361" width="14.83203125" style="3" customWidth="1"/>
    <col min="4362" max="4362" width="8.6640625" style="3" customWidth="1"/>
    <col min="4363" max="4363" width="10.33203125" style="3" bestFit="1" customWidth="1"/>
    <col min="4364" max="4608" width="9" style="3"/>
    <col min="4609" max="4609" width="6.33203125" style="3" customWidth="1"/>
    <col min="4610" max="4610" width="74.1640625" style="3" customWidth="1"/>
    <col min="4611" max="4611" width="7.5" style="3" customWidth="1"/>
    <col min="4612" max="4612" width="7" style="3" customWidth="1"/>
    <col min="4613" max="4613" width="10" style="3" bestFit="1" customWidth="1"/>
    <col min="4614" max="4614" width="10.6640625" style="3" bestFit="1" customWidth="1"/>
    <col min="4615" max="4615" width="8.83203125" style="3" customWidth="1"/>
    <col min="4616" max="4616" width="10.83203125" style="3" customWidth="1"/>
    <col min="4617" max="4617" width="14.83203125" style="3" customWidth="1"/>
    <col min="4618" max="4618" width="8.6640625" style="3" customWidth="1"/>
    <col min="4619" max="4619" width="10.33203125" style="3" bestFit="1" customWidth="1"/>
    <col min="4620" max="4864" width="9" style="3"/>
    <col min="4865" max="4865" width="6.33203125" style="3" customWidth="1"/>
    <col min="4866" max="4866" width="74.1640625" style="3" customWidth="1"/>
    <col min="4867" max="4867" width="7.5" style="3" customWidth="1"/>
    <col min="4868" max="4868" width="7" style="3" customWidth="1"/>
    <col min="4869" max="4869" width="10" style="3" bestFit="1" customWidth="1"/>
    <col min="4870" max="4870" width="10.6640625" style="3" bestFit="1" customWidth="1"/>
    <col min="4871" max="4871" width="8.83203125" style="3" customWidth="1"/>
    <col min="4872" max="4872" width="10.83203125" style="3" customWidth="1"/>
    <col min="4873" max="4873" width="14.83203125" style="3" customWidth="1"/>
    <col min="4874" max="4874" width="8.6640625" style="3" customWidth="1"/>
    <col min="4875" max="4875" width="10.33203125" style="3" bestFit="1" customWidth="1"/>
    <col min="4876" max="5120" width="9" style="3"/>
    <col min="5121" max="5121" width="6.33203125" style="3" customWidth="1"/>
    <col min="5122" max="5122" width="74.1640625" style="3" customWidth="1"/>
    <col min="5123" max="5123" width="7.5" style="3" customWidth="1"/>
    <col min="5124" max="5124" width="7" style="3" customWidth="1"/>
    <col min="5125" max="5125" width="10" style="3" bestFit="1" customWidth="1"/>
    <col min="5126" max="5126" width="10.6640625" style="3" bestFit="1" customWidth="1"/>
    <col min="5127" max="5127" width="8.83203125" style="3" customWidth="1"/>
    <col min="5128" max="5128" width="10.83203125" style="3" customWidth="1"/>
    <col min="5129" max="5129" width="14.83203125" style="3" customWidth="1"/>
    <col min="5130" max="5130" width="8.6640625" style="3" customWidth="1"/>
    <col min="5131" max="5131" width="10.33203125" style="3" bestFit="1" customWidth="1"/>
    <col min="5132" max="5376" width="9" style="3"/>
    <col min="5377" max="5377" width="6.33203125" style="3" customWidth="1"/>
    <col min="5378" max="5378" width="74.1640625" style="3" customWidth="1"/>
    <col min="5379" max="5379" width="7.5" style="3" customWidth="1"/>
    <col min="5380" max="5380" width="7" style="3" customWidth="1"/>
    <col min="5381" max="5381" width="10" style="3" bestFit="1" customWidth="1"/>
    <col min="5382" max="5382" width="10.6640625" style="3" bestFit="1" customWidth="1"/>
    <col min="5383" max="5383" width="8.83203125" style="3" customWidth="1"/>
    <col min="5384" max="5384" width="10.83203125" style="3" customWidth="1"/>
    <col min="5385" max="5385" width="14.83203125" style="3" customWidth="1"/>
    <col min="5386" max="5386" width="8.6640625" style="3" customWidth="1"/>
    <col min="5387" max="5387" width="10.33203125" style="3" bestFit="1" customWidth="1"/>
    <col min="5388" max="5632" width="9" style="3"/>
    <col min="5633" max="5633" width="6.33203125" style="3" customWidth="1"/>
    <col min="5634" max="5634" width="74.1640625" style="3" customWidth="1"/>
    <col min="5635" max="5635" width="7.5" style="3" customWidth="1"/>
    <col min="5636" max="5636" width="7" style="3" customWidth="1"/>
    <col min="5637" max="5637" width="10" style="3" bestFit="1" customWidth="1"/>
    <col min="5638" max="5638" width="10.6640625" style="3" bestFit="1" customWidth="1"/>
    <col min="5639" max="5639" width="8.83203125" style="3" customWidth="1"/>
    <col min="5640" max="5640" width="10.83203125" style="3" customWidth="1"/>
    <col min="5641" max="5641" width="14.83203125" style="3" customWidth="1"/>
    <col min="5642" max="5642" width="8.6640625" style="3" customWidth="1"/>
    <col min="5643" max="5643" width="10.33203125" style="3" bestFit="1" customWidth="1"/>
    <col min="5644" max="5888" width="9" style="3"/>
    <col min="5889" max="5889" width="6.33203125" style="3" customWidth="1"/>
    <col min="5890" max="5890" width="74.1640625" style="3" customWidth="1"/>
    <col min="5891" max="5891" width="7.5" style="3" customWidth="1"/>
    <col min="5892" max="5892" width="7" style="3" customWidth="1"/>
    <col min="5893" max="5893" width="10" style="3" bestFit="1" customWidth="1"/>
    <col min="5894" max="5894" width="10.6640625" style="3" bestFit="1" customWidth="1"/>
    <col min="5895" max="5895" width="8.83203125" style="3" customWidth="1"/>
    <col min="5896" max="5896" width="10.83203125" style="3" customWidth="1"/>
    <col min="5897" max="5897" width="14.83203125" style="3" customWidth="1"/>
    <col min="5898" max="5898" width="8.6640625" style="3" customWidth="1"/>
    <col min="5899" max="5899" width="10.33203125" style="3" bestFit="1" customWidth="1"/>
    <col min="5900" max="6144" width="9" style="3"/>
    <col min="6145" max="6145" width="6.33203125" style="3" customWidth="1"/>
    <col min="6146" max="6146" width="74.1640625" style="3" customWidth="1"/>
    <col min="6147" max="6147" width="7.5" style="3" customWidth="1"/>
    <col min="6148" max="6148" width="7" style="3" customWidth="1"/>
    <col min="6149" max="6149" width="10" style="3" bestFit="1" customWidth="1"/>
    <col min="6150" max="6150" width="10.6640625" style="3" bestFit="1" customWidth="1"/>
    <col min="6151" max="6151" width="8.83203125" style="3" customWidth="1"/>
    <col min="6152" max="6152" width="10.83203125" style="3" customWidth="1"/>
    <col min="6153" max="6153" width="14.83203125" style="3" customWidth="1"/>
    <col min="6154" max="6154" width="8.6640625" style="3" customWidth="1"/>
    <col min="6155" max="6155" width="10.33203125" style="3" bestFit="1" customWidth="1"/>
    <col min="6156" max="6400" width="9" style="3"/>
    <col min="6401" max="6401" width="6.33203125" style="3" customWidth="1"/>
    <col min="6402" max="6402" width="74.1640625" style="3" customWidth="1"/>
    <col min="6403" max="6403" width="7.5" style="3" customWidth="1"/>
    <col min="6404" max="6404" width="7" style="3" customWidth="1"/>
    <col min="6405" max="6405" width="10" style="3" bestFit="1" customWidth="1"/>
    <col min="6406" max="6406" width="10.6640625" style="3" bestFit="1" customWidth="1"/>
    <col min="6407" max="6407" width="8.83203125" style="3" customWidth="1"/>
    <col min="6408" max="6408" width="10.83203125" style="3" customWidth="1"/>
    <col min="6409" max="6409" width="14.83203125" style="3" customWidth="1"/>
    <col min="6410" max="6410" width="8.6640625" style="3" customWidth="1"/>
    <col min="6411" max="6411" width="10.33203125" style="3" bestFit="1" customWidth="1"/>
    <col min="6412" max="6656" width="9" style="3"/>
    <col min="6657" max="6657" width="6.33203125" style="3" customWidth="1"/>
    <col min="6658" max="6658" width="74.1640625" style="3" customWidth="1"/>
    <col min="6659" max="6659" width="7.5" style="3" customWidth="1"/>
    <col min="6660" max="6660" width="7" style="3" customWidth="1"/>
    <col min="6661" max="6661" width="10" style="3" bestFit="1" customWidth="1"/>
    <col min="6662" max="6662" width="10.6640625" style="3" bestFit="1" customWidth="1"/>
    <col min="6663" max="6663" width="8.83203125" style="3" customWidth="1"/>
    <col min="6664" max="6664" width="10.83203125" style="3" customWidth="1"/>
    <col min="6665" max="6665" width="14.83203125" style="3" customWidth="1"/>
    <col min="6666" max="6666" width="8.6640625" style="3" customWidth="1"/>
    <col min="6667" max="6667" width="10.33203125" style="3" bestFit="1" customWidth="1"/>
    <col min="6668" max="6912" width="9" style="3"/>
    <col min="6913" max="6913" width="6.33203125" style="3" customWidth="1"/>
    <col min="6914" max="6914" width="74.1640625" style="3" customWidth="1"/>
    <col min="6915" max="6915" width="7.5" style="3" customWidth="1"/>
    <col min="6916" max="6916" width="7" style="3" customWidth="1"/>
    <col min="6917" max="6917" width="10" style="3" bestFit="1" customWidth="1"/>
    <col min="6918" max="6918" width="10.6640625" style="3" bestFit="1" customWidth="1"/>
    <col min="6919" max="6919" width="8.83203125" style="3" customWidth="1"/>
    <col min="6920" max="6920" width="10.83203125" style="3" customWidth="1"/>
    <col min="6921" max="6921" width="14.83203125" style="3" customWidth="1"/>
    <col min="6922" max="6922" width="8.6640625" style="3" customWidth="1"/>
    <col min="6923" max="6923" width="10.33203125" style="3" bestFit="1" customWidth="1"/>
    <col min="6924" max="7168" width="9" style="3"/>
    <col min="7169" max="7169" width="6.33203125" style="3" customWidth="1"/>
    <col min="7170" max="7170" width="74.1640625" style="3" customWidth="1"/>
    <col min="7171" max="7171" width="7.5" style="3" customWidth="1"/>
    <col min="7172" max="7172" width="7" style="3" customWidth="1"/>
    <col min="7173" max="7173" width="10" style="3" bestFit="1" customWidth="1"/>
    <col min="7174" max="7174" width="10.6640625" style="3" bestFit="1" customWidth="1"/>
    <col min="7175" max="7175" width="8.83203125" style="3" customWidth="1"/>
    <col min="7176" max="7176" width="10.83203125" style="3" customWidth="1"/>
    <col min="7177" max="7177" width="14.83203125" style="3" customWidth="1"/>
    <col min="7178" max="7178" width="8.6640625" style="3" customWidth="1"/>
    <col min="7179" max="7179" width="10.33203125" style="3" bestFit="1" customWidth="1"/>
    <col min="7180" max="7424" width="9" style="3"/>
    <col min="7425" max="7425" width="6.33203125" style="3" customWidth="1"/>
    <col min="7426" max="7426" width="74.1640625" style="3" customWidth="1"/>
    <col min="7427" max="7427" width="7.5" style="3" customWidth="1"/>
    <col min="7428" max="7428" width="7" style="3" customWidth="1"/>
    <col min="7429" max="7429" width="10" style="3" bestFit="1" customWidth="1"/>
    <col min="7430" max="7430" width="10.6640625" style="3" bestFit="1" customWidth="1"/>
    <col min="7431" max="7431" width="8.83203125" style="3" customWidth="1"/>
    <col min="7432" max="7432" width="10.83203125" style="3" customWidth="1"/>
    <col min="7433" max="7433" width="14.83203125" style="3" customWidth="1"/>
    <col min="7434" max="7434" width="8.6640625" style="3" customWidth="1"/>
    <col min="7435" max="7435" width="10.33203125" style="3" bestFit="1" customWidth="1"/>
    <col min="7436" max="7680" width="9" style="3"/>
    <col min="7681" max="7681" width="6.33203125" style="3" customWidth="1"/>
    <col min="7682" max="7682" width="74.1640625" style="3" customWidth="1"/>
    <col min="7683" max="7683" width="7.5" style="3" customWidth="1"/>
    <col min="7684" max="7684" width="7" style="3" customWidth="1"/>
    <col min="7685" max="7685" width="10" style="3" bestFit="1" customWidth="1"/>
    <col min="7686" max="7686" width="10.6640625" style="3" bestFit="1" customWidth="1"/>
    <col min="7687" max="7687" width="8.83203125" style="3" customWidth="1"/>
    <col min="7688" max="7688" width="10.83203125" style="3" customWidth="1"/>
    <col min="7689" max="7689" width="14.83203125" style="3" customWidth="1"/>
    <col min="7690" max="7690" width="8.6640625" style="3" customWidth="1"/>
    <col min="7691" max="7691" width="10.33203125" style="3" bestFit="1" customWidth="1"/>
    <col min="7692" max="7936" width="9" style="3"/>
    <col min="7937" max="7937" width="6.33203125" style="3" customWidth="1"/>
    <col min="7938" max="7938" width="74.1640625" style="3" customWidth="1"/>
    <col min="7939" max="7939" width="7.5" style="3" customWidth="1"/>
    <col min="7940" max="7940" width="7" style="3" customWidth="1"/>
    <col min="7941" max="7941" width="10" style="3" bestFit="1" customWidth="1"/>
    <col min="7942" max="7942" width="10.6640625" style="3" bestFit="1" customWidth="1"/>
    <col min="7943" max="7943" width="8.83203125" style="3" customWidth="1"/>
    <col min="7944" max="7944" width="10.83203125" style="3" customWidth="1"/>
    <col min="7945" max="7945" width="14.83203125" style="3" customWidth="1"/>
    <col min="7946" max="7946" width="8.6640625" style="3" customWidth="1"/>
    <col min="7947" max="7947" width="10.33203125" style="3" bestFit="1" customWidth="1"/>
    <col min="7948" max="8192" width="9" style="3"/>
    <col min="8193" max="8193" width="6.33203125" style="3" customWidth="1"/>
    <col min="8194" max="8194" width="74.1640625" style="3" customWidth="1"/>
    <col min="8195" max="8195" width="7.5" style="3" customWidth="1"/>
    <col min="8196" max="8196" width="7" style="3" customWidth="1"/>
    <col min="8197" max="8197" width="10" style="3" bestFit="1" customWidth="1"/>
    <col min="8198" max="8198" width="10.6640625" style="3" bestFit="1" customWidth="1"/>
    <col min="8199" max="8199" width="8.83203125" style="3" customWidth="1"/>
    <col min="8200" max="8200" width="10.83203125" style="3" customWidth="1"/>
    <col min="8201" max="8201" width="14.83203125" style="3" customWidth="1"/>
    <col min="8202" max="8202" width="8.6640625" style="3" customWidth="1"/>
    <col min="8203" max="8203" width="10.33203125" style="3" bestFit="1" customWidth="1"/>
    <col min="8204" max="8448" width="9" style="3"/>
    <col min="8449" max="8449" width="6.33203125" style="3" customWidth="1"/>
    <col min="8450" max="8450" width="74.1640625" style="3" customWidth="1"/>
    <col min="8451" max="8451" width="7.5" style="3" customWidth="1"/>
    <col min="8452" max="8452" width="7" style="3" customWidth="1"/>
    <col min="8453" max="8453" width="10" style="3" bestFit="1" customWidth="1"/>
    <col min="8454" max="8454" width="10.6640625" style="3" bestFit="1" customWidth="1"/>
    <col min="8455" max="8455" width="8.83203125" style="3" customWidth="1"/>
    <col min="8456" max="8456" width="10.83203125" style="3" customWidth="1"/>
    <col min="8457" max="8457" width="14.83203125" style="3" customWidth="1"/>
    <col min="8458" max="8458" width="8.6640625" style="3" customWidth="1"/>
    <col min="8459" max="8459" width="10.33203125" style="3" bestFit="1" customWidth="1"/>
    <col min="8460" max="8704" width="9" style="3"/>
    <col min="8705" max="8705" width="6.33203125" style="3" customWidth="1"/>
    <col min="8706" max="8706" width="74.1640625" style="3" customWidth="1"/>
    <col min="8707" max="8707" width="7.5" style="3" customWidth="1"/>
    <col min="8708" max="8708" width="7" style="3" customWidth="1"/>
    <col min="8709" max="8709" width="10" style="3" bestFit="1" customWidth="1"/>
    <col min="8710" max="8710" width="10.6640625" style="3" bestFit="1" customWidth="1"/>
    <col min="8711" max="8711" width="8.83203125" style="3" customWidth="1"/>
    <col min="8712" max="8712" width="10.83203125" style="3" customWidth="1"/>
    <col min="8713" max="8713" width="14.83203125" style="3" customWidth="1"/>
    <col min="8714" max="8714" width="8.6640625" style="3" customWidth="1"/>
    <col min="8715" max="8715" width="10.33203125" style="3" bestFit="1" customWidth="1"/>
    <col min="8716" max="8960" width="9" style="3"/>
    <col min="8961" max="8961" width="6.33203125" style="3" customWidth="1"/>
    <col min="8962" max="8962" width="74.1640625" style="3" customWidth="1"/>
    <col min="8963" max="8963" width="7.5" style="3" customWidth="1"/>
    <col min="8964" max="8964" width="7" style="3" customWidth="1"/>
    <col min="8965" max="8965" width="10" style="3" bestFit="1" customWidth="1"/>
    <col min="8966" max="8966" width="10.6640625" style="3" bestFit="1" customWidth="1"/>
    <col min="8967" max="8967" width="8.83203125" style="3" customWidth="1"/>
    <col min="8968" max="8968" width="10.83203125" style="3" customWidth="1"/>
    <col min="8969" max="8969" width="14.83203125" style="3" customWidth="1"/>
    <col min="8970" max="8970" width="8.6640625" style="3" customWidth="1"/>
    <col min="8971" max="8971" width="10.33203125" style="3" bestFit="1" customWidth="1"/>
    <col min="8972" max="9216" width="9" style="3"/>
    <col min="9217" max="9217" width="6.33203125" style="3" customWidth="1"/>
    <col min="9218" max="9218" width="74.1640625" style="3" customWidth="1"/>
    <col min="9219" max="9219" width="7.5" style="3" customWidth="1"/>
    <col min="9220" max="9220" width="7" style="3" customWidth="1"/>
    <col min="9221" max="9221" width="10" style="3" bestFit="1" customWidth="1"/>
    <col min="9222" max="9222" width="10.6640625" style="3" bestFit="1" customWidth="1"/>
    <col min="9223" max="9223" width="8.83203125" style="3" customWidth="1"/>
    <col min="9224" max="9224" width="10.83203125" style="3" customWidth="1"/>
    <col min="9225" max="9225" width="14.83203125" style="3" customWidth="1"/>
    <col min="9226" max="9226" width="8.6640625" style="3" customWidth="1"/>
    <col min="9227" max="9227" width="10.33203125" style="3" bestFit="1" customWidth="1"/>
    <col min="9228" max="9472" width="9" style="3"/>
    <col min="9473" max="9473" width="6.33203125" style="3" customWidth="1"/>
    <col min="9474" max="9474" width="74.1640625" style="3" customWidth="1"/>
    <col min="9475" max="9475" width="7.5" style="3" customWidth="1"/>
    <col min="9476" max="9476" width="7" style="3" customWidth="1"/>
    <col min="9477" max="9477" width="10" style="3" bestFit="1" customWidth="1"/>
    <col min="9478" max="9478" width="10.6640625" style="3" bestFit="1" customWidth="1"/>
    <col min="9479" max="9479" width="8.83203125" style="3" customWidth="1"/>
    <col min="9480" max="9480" width="10.83203125" style="3" customWidth="1"/>
    <col min="9481" max="9481" width="14.83203125" style="3" customWidth="1"/>
    <col min="9482" max="9482" width="8.6640625" style="3" customWidth="1"/>
    <col min="9483" max="9483" width="10.33203125" style="3" bestFit="1" customWidth="1"/>
    <col min="9484" max="9728" width="9" style="3"/>
    <col min="9729" max="9729" width="6.33203125" style="3" customWidth="1"/>
    <col min="9730" max="9730" width="74.1640625" style="3" customWidth="1"/>
    <col min="9731" max="9731" width="7.5" style="3" customWidth="1"/>
    <col min="9732" max="9732" width="7" style="3" customWidth="1"/>
    <col min="9733" max="9733" width="10" style="3" bestFit="1" customWidth="1"/>
    <col min="9734" max="9734" width="10.6640625" style="3" bestFit="1" customWidth="1"/>
    <col min="9735" max="9735" width="8.83203125" style="3" customWidth="1"/>
    <col min="9736" max="9736" width="10.83203125" style="3" customWidth="1"/>
    <col min="9737" max="9737" width="14.83203125" style="3" customWidth="1"/>
    <col min="9738" max="9738" width="8.6640625" style="3" customWidth="1"/>
    <col min="9739" max="9739" width="10.33203125" style="3" bestFit="1" customWidth="1"/>
    <col min="9740" max="9984" width="9" style="3"/>
    <col min="9985" max="9985" width="6.33203125" style="3" customWidth="1"/>
    <col min="9986" max="9986" width="74.1640625" style="3" customWidth="1"/>
    <col min="9987" max="9987" width="7.5" style="3" customWidth="1"/>
    <col min="9988" max="9988" width="7" style="3" customWidth="1"/>
    <col min="9989" max="9989" width="10" style="3" bestFit="1" customWidth="1"/>
    <col min="9990" max="9990" width="10.6640625" style="3" bestFit="1" customWidth="1"/>
    <col min="9991" max="9991" width="8.83203125" style="3" customWidth="1"/>
    <col min="9992" max="9992" width="10.83203125" style="3" customWidth="1"/>
    <col min="9993" max="9993" width="14.83203125" style="3" customWidth="1"/>
    <col min="9994" max="9994" width="8.6640625" style="3" customWidth="1"/>
    <col min="9995" max="9995" width="10.33203125" style="3" bestFit="1" customWidth="1"/>
    <col min="9996" max="10240" width="9" style="3"/>
    <col min="10241" max="10241" width="6.33203125" style="3" customWidth="1"/>
    <col min="10242" max="10242" width="74.1640625" style="3" customWidth="1"/>
    <col min="10243" max="10243" width="7.5" style="3" customWidth="1"/>
    <col min="10244" max="10244" width="7" style="3" customWidth="1"/>
    <col min="10245" max="10245" width="10" style="3" bestFit="1" customWidth="1"/>
    <col min="10246" max="10246" width="10.6640625" style="3" bestFit="1" customWidth="1"/>
    <col min="10247" max="10247" width="8.83203125" style="3" customWidth="1"/>
    <col min="10248" max="10248" width="10.83203125" style="3" customWidth="1"/>
    <col min="10249" max="10249" width="14.83203125" style="3" customWidth="1"/>
    <col min="10250" max="10250" width="8.6640625" style="3" customWidth="1"/>
    <col min="10251" max="10251" width="10.33203125" style="3" bestFit="1" customWidth="1"/>
    <col min="10252" max="10496" width="9" style="3"/>
    <col min="10497" max="10497" width="6.33203125" style="3" customWidth="1"/>
    <col min="10498" max="10498" width="74.1640625" style="3" customWidth="1"/>
    <col min="10499" max="10499" width="7.5" style="3" customWidth="1"/>
    <col min="10500" max="10500" width="7" style="3" customWidth="1"/>
    <col min="10501" max="10501" width="10" style="3" bestFit="1" customWidth="1"/>
    <col min="10502" max="10502" width="10.6640625" style="3" bestFit="1" customWidth="1"/>
    <col min="10503" max="10503" width="8.83203125" style="3" customWidth="1"/>
    <col min="10504" max="10504" width="10.83203125" style="3" customWidth="1"/>
    <col min="10505" max="10505" width="14.83203125" style="3" customWidth="1"/>
    <col min="10506" max="10506" width="8.6640625" style="3" customWidth="1"/>
    <col min="10507" max="10507" width="10.33203125" style="3" bestFit="1" customWidth="1"/>
    <col min="10508" max="10752" width="9" style="3"/>
    <col min="10753" max="10753" width="6.33203125" style="3" customWidth="1"/>
    <col min="10754" max="10754" width="74.1640625" style="3" customWidth="1"/>
    <col min="10755" max="10755" width="7.5" style="3" customWidth="1"/>
    <col min="10756" max="10756" width="7" style="3" customWidth="1"/>
    <col min="10757" max="10757" width="10" style="3" bestFit="1" customWidth="1"/>
    <col min="10758" max="10758" width="10.6640625" style="3" bestFit="1" customWidth="1"/>
    <col min="10759" max="10759" width="8.83203125" style="3" customWidth="1"/>
    <col min="10760" max="10760" width="10.83203125" style="3" customWidth="1"/>
    <col min="10761" max="10761" width="14.83203125" style="3" customWidth="1"/>
    <col min="10762" max="10762" width="8.6640625" style="3" customWidth="1"/>
    <col min="10763" max="10763" width="10.33203125" style="3" bestFit="1" customWidth="1"/>
    <col min="10764" max="11008" width="9" style="3"/>
    <col min="11009" max="11009" width="6.33203125" style="3" customWidth="1"/>
    <col min="11010" max="11010" width="74.1640625" style="3" customWidth="1"/>
    <col min="11011" max="11011" width="7.5" style="3" customWidth="1"/>
    <col min="11012" max="11012" width="7" style="3" customWidth="1"/>
    <col min="11013" max="11013" width="10" style="3" bestFit="1" customWidth="1"/>
    <col min="11014" max="11014" width="10.6640625" style="3" bestFit="1" customWidth="1"/>
    <col min="11015" max="11015" width="8.83203125" style="3" customWidth="1"/>
    <col min="11016" max="11016" width="10.83203125" style="3" customWidth="1"/>
    <col min="11017" max="11017" width="14.83203125" style="3" customWidth="1"/>
    <col min="11018" max="11018" width="8.6640625" style="3" customWidth="1"/>
    <col min="11019" max="11019" width="10.33203125" style="3" bestFit="1" customWidth="1"/>
    <col min="11020" max="11264" width="9" style="3"/>
    <col min="11265" max="11265" width="6.33203125" style="3" customWidth="1"/>
    <col min="11266" max="11266" width="74.1640625" style="3" customWidth="1"/>
    <col min="11267" max="11267" width="7.5" style="3" customWidth="1"/>
    <col min="11268" max="11268" width="7" style="3" customWidth="1"/>
    <col min="11269" max="11269" width="10" style="3" bestFit="1" customWidth="1"/>
    <col min="11270" max="11270" width="10.6640625" style="3" bestFit="1" customWidth="1"/>
    <col min="11271" max="11271" width="8.83203125" style="3" customWidth="1"/>
    <col min="11272" max="11272" width="10.83203125" style="3" customWidth="1"/>
    <col min="11273" max="11273" width="14.83203125" style="3" customWidth="1"/>
    <col min="11274" max="11274" width="8.6640625" style="3" customWidth="1"/>
    <col min="11275" max="11275" width="10.33203125" style="3" bestFit="1" customWidth="1"/>
    <col min="11276" max="11520" width="9" style="3"/>
    <col min="11521" max="11521" width="6.33203125" style="3" customWidth="1"/>
    <col min="11522" max="11522" width="74.1640625" style="3" customWidth="1"/>
    <col min="11523" max="11523" width="7.5" style="3" customWidth="1"/>
    <col min="11524" max="11524" width="7" style="3" customWidth="1"/>
    <col min="11525" max="11525" width="10" style="3" bestFit="1" customWidth="1"/>
    <col min="11526" max="11526" width="10.6640625" style="3" bestFit="1" customWidth="1"/>
    <col min="11527" max="11527" width="8.83203125" style="3" customWidth="1"/>
    <col min="11528" max="11528" width="10.83203125" style="3" customWidth="1"/>
    <col min="11529" max="11529" width="14.83203125" style="3" customWidth="1"/>
    <col min="11530" max="11530" width="8.6640625" style="3" customWidth="1"/>
    <col min="11531" max="11531" width="10.33203125" style="3" bestFit="1" customWidth="1"/>
    <col min="11532" max="11776" width="9" style="3"/>
    <col min="11777" max="11777" width="6.33203125" style="3" customWidth="1"/>
    <col min="11778" max="11778" width="74.1640625" style="3" customWidth="1"/>
    <col min="11779" max="11779" width="7.5" style="3" customWidth="1"/>
    <col min="11780" max="11780" width="7" style="3" customWidth="1"/>
    <col min="11781" max="11781" width="10" style="3" bestFit="1" customWidth="1"/>
    <col min="11782" max="11782" width="10.6640625" style="3" bestFit="1" customWidth="1"/>
    <col min="11783" max="11783" width="8.83203125" style="3" customWidth="1"/>
    <col min="11784" max="11784" width="10.83203125" style="3" customWidth="1"/>
    <col min="11785" max="11785" width="14.83203125" style="3" customWidth="1"/>
    <col min="11786" max="11786" width="8.6640625" style="3" customWidth="1"/>
    <col min="11787" max="11787" width="10.33203125" style="3" bestFit="1" customWidth="1"/>
    <col min="11788" max="12032" width="9" style="3"/>
    <col min="12033" max="12033" width="6.33203125" style="3" customWidth="1"/>
    <col min="12034" max="12034" width="74.1640625" style="3" customWidth="1"/>
    <col min="12035" max="12035" width="7.5" style="3" customWidth="1"/>
    <col min="12036" max="12036" width="7" style="3" customWidth="1"/>
    <col min="12037" max="12037" width="10" style="3" bestFit="1" customWidth="1"/>
    <col min="12038" max="12038" width="10.6640625" style="3" bestFit="1" customWidth="1"/>
    <col min="12039" max="12039" width="8.83203125" style="3" customWidth="1"/>
    <col min="12040" max="12040" width="10.83203125" style="3" customWidth="1"/>
    <col min="12041" max="12041" width="14.83203125" style="3" customWidth="1"/>
    <col min="12042" max="12042" width="8.6640625" style="3" customWidth="1"/>
    <col min="12043" max="12043" width="10.33203125" style="3" bestFit="1" customWidth="1"/>
    <col min="12044" max="12288" width="9" style="3"/>
    <col min="12289" max="12289" width="6.33203125" style="3" customWidth="1"/>
    <col min="12290" max="12290" width="74.1640625" style="3" customWidth="1"/>
    <col min="12291" max="12291" width="7.5" style="3" customWidth="1"/>
    <col min="12292" max="12292" width="7" style="3" customWidth="1"/>
    <col min="12293" max="12293" width="10" style="3" bestFit="1" customWidth="1"/>
    <col min="12294" max="12294" width="10.6640625" style="3" bestFit="1" customWidth="1"/>
    <col min="12295" max="12295" width="8.83203125" style="3" customWidth="1"/>
    <col min="12296" max="12296" width="10.83203125" style="3" customWidth="1"/>
    <col min="12297" max="12297" width="14.83203125" style="3" customWidth="1"/>
    <col min="12298" max="12298" width="8.6640625" style="3" customWidth="1"/>
    <col min="12299" max="12299" width="10.33203125" style="3" bestFit="1" customWidth="1"/>
    <col min="12300" max="12544" width="9" style="3"/>
    <col min="12545" max="12545" width="6.33203125" style="3" customWidth="1"/>
    <col min="12546" max="12546" width="74.1640625" style="3" customWidth="1"/>
    <col min="12547" max="12547" width="7.5" style="3" customWidth="1"/>
    <col min="12548" max="12548" width="7" style="3" customWidth="1"/>
    <col min="12549" max="12549" width="10" style="3" bestFit="1" customWidth="1"/>
    <col min="12550" max="12550" width="10.6640625" style="3" bestFit="1" customWidth="1"/>
    <col min="12551" max="12551" width="8.83203125" style="3" customWidth="1"/>
    <col min="12552" max="12552" width="10.83203125" style="3" customWidth="1"/>
    <col min="12553" max="12553" width="14.83203125" style="3" customWidth="1"/>
    <col min="12554" max="12554" width="8.6640625" style="3" customWidth="1"/>
    <col min="12555" max="12555" width="10.33203125" style="3" bestFit="1" customWidth="1"/>
    <col min="12556" max="12800" width="9" style="3"/>
    <col min="12801" max="12801" width="6.33203125" style="3" customWidth="1"/>
    <col min="12802" max="12802" width="74.1640625" style="3" customWidth="1"/>
    <col min="12803" max="12803" width="7.5" style="3" customWidth="1"/>
    <col min="12804" max="12804" width="7" style="3" customWidth="1"/>
    <col min="12805" max="12805" width="10" style="3" bestFit="1" customWidth="1"/>
    <col min="12806" max="12806" width="10.6640625" style="3" bestFit="1" customWidth="1"/>
    <col min="12807" max="12807" width="8.83203125" style="3" customWidth="1"/>
    <col min="12808" max="12808" width="10.83203125" style="3" customWidth="1"/>
    <col min="12809" max="12809" width="14.83203125" style="3" customWidth="1"/>
    <col min="12810" max="12810" width="8.6640625" style="3" customWidth="1"/>
    <col min="12811" max="12811" width="10.33203125" style="3" bestFit="1" customWidth="1"/>
    <col min="12812" max="13056" width="9" style="3"/>
    <col min="13057" max="13057" width="6.33203125" style="3" customWidth="1"/>
    <col min="13058" max="13058" width="74.1640625" style="3" customWidth="1"/>
    <col min="13059" max="13059" width="7.5" style="3" customWidth="1"/>
    <col min="13060" max="13060" width="7" style="3" customWidth="1"/>
    <col min="13061" max="13061" width="10" style="3" bestFit="1" customWidth="1"/>
    <col min="13062" max="13062" width="10.6640625" style="3" bestFit="1" customWidth="1"/>
    <col min="13063" max="13063" width="8.83203125" style="3" customWidth="1"/>
    <col min="13064" max="13064" width="10.83203125" style="3" customWidth="1"/>
    <col min="13065" max="13065" width="14.83203125" style="3" customWidth="1"/>
    <col min="13066" max="13066" width="8.6640625" style="3" customWidth="1"/>
    <col min="13067" max="13067" width="10.33203125" style="3" bestFit="1" customWidth="1"/>
    <col min="13068" max="13312" width="9" style="3"/>
    <col min="13313" max="13313" width="6.33203125" style="3" customWidth="1"/>
    <col min="13314" max="13314" width="74.1640625" style="3" customWidth="1"/>
    <col min="13315" max="13315" width="7.5" style="3" customWidth="1"/>
    <col min="13316" max="13316" width="7" style="3" customWidth="1"/>
    <col min="13317" max="13317" width="10" style="3" bestFit="1" customWidth="1"/>
    <col min="13318" max="13318" width="10.6640625" style="3" bestFit="1" customWidth="1"/>
    <col min="13319" max="13319" width="8.83203125" style="3" customWidth="1"/>
    <col min="13320" max="13320" width="10.83203125" style="3" customWidth="1"/>
    <col min="13321" max="13321" width="14.83203125" style="3" customWidth="1"/>
    <col min="13322" max="13322" width="8.6640625" style="3" customWidth="1"/>
    <col min="13323" max="13323" width="10.33203125" style="3" bestFit="1" customWidth="1"/>
    <col min="13324" max="13568" width="9" style="3"/>
    <col min="13569" max="13569" width="6.33203125" style="3" customWidth="1"/>
    <col min="13570" max="13570" width="74.1640625" style="3" customWidth="1"/>
    <col min="13571" max="13571" width="7.5" style="3" customWidth="1"/>
    <col min="13572" max="13572" width="7" style="3" customWidth="1"/>
    <col min="13573" max="13573" width="10" style="3" bestFit="1" customWidth="1"/>
    <col min="13574" max="13574" width="10.6640625" style="3" bestFit="1" customWidth="1"/>
    <col min="13575" max="13575" width="8.83203125" style="3" customWidth="1"/>
    <col min="13576" max="13576" width="10.83203125" style="3" customWidth="1"/>
    <col min="13577" max="13577" width="14.83203125" style="3" customWidth="1"/>
    <col min="13578" max="13578" width="8.6640625" style="3" customWidth="1"/>
    <col min="13579" max="13579" width="10.33203125" style="3" bestFit="1" customWidth="1"/>
    <col min="13580" max="13824" width="9" style="3"/>
    <col min="13825" max="13825" width="6.33203125" style="3" customWidth="1"/>
    <col min="13826" max="13826" width="74.1640625" style="3" customWidth="1"/>
    <col min="13827" max="13827" width="7.5" style="3" customWidth="1"/>
    <col min="13828" max="13828" width="7" style="3" customWidth="1"/>
    <col min="13829" max="13829" width="10" style="3" bestFit="1" customWidth="1"/>
    <col min="13830" max="13830" width="10.6640625" style="3" bestFit="1" customWidth="1"/>
    <col min="13831" max="13831" width="8.83203125" style="3" customWidth="1"/>
    <col min="13832" max="13832" width="10.83203125" style="3" customWidth="1"/>
    <col min="13833" max="13833" width="14.83203125" style="3" customWidth="1"/>
    <col min="13834" max="13834" width="8.6640625" style="3" customWidth="1"/>
    <col min="13835" max="13835" width="10.33203125" style="3" bestFit="1" customWidth="1"/>
    <col min="13836" max="14080" width="9" style="3"/>
    <col min="14081" max="14081" width="6.33203125" style="3" customWidth="1"/>
    <col min="14082" max="14082" width="74.1640625" style="3" customWidth="1"/>
    <col min="14083" max="14083" width="7.5" style="3" customWidth="1"/>
    <col min="14084" max="14084" width="7" style="3" customWidth="1"/>
    <col min="14085" max="14085" width="10" style="3" bestFit="1" customWidth="1"/>
    <col min="14086" max="14086" width="10.6640625" style="3" bestFit="1" customWidth="1"/>
    <col min="14087" max="14087" width="8.83203125" style="3" customWidth="1"/>
    <col min="14088" max="14088" width="10.83203125" style="3" customWidth="1"/>
    <col min="14089" max="14089" width="14.83203125" style="3" customWidth="1"/>
    <col min="14090" max="14090" width="8.6640625" style="3" customWidth="1"/>
    <col min="14091" max="14091" width="10.33203125" style="3" bestFit="1" customWidth="1"/>
    <col min="14092" max="14336" width="9" style="3"/>
    <col min="14337" max="14337" width="6.33203125" style="3" customWidth="1"/>
    <col min="14338" max="14338" width="74.1640625" style="3" customWidth="1"/>
    <col min="14339" max="14339" width="7.5" style="3" customWidth="1"/>
    <col min="14340" max="14340" width="7" style="3" customWidth="1"/>
    <col min="14341" max="14341" width="10" style="3" bestFit="1" customWidth="1"/>
    <col min="14342" max="14342" width="10.6640625" style="3" bestFit="1" customWidth="1"/>
    <col min="14343" max="14343" width="8.83203125" style="3" customWidth="1"/>
    <col min="14344" max="14344" width="10.83203125" style="3" customWidth="1"/>
    <col min="14345" max="14345" width="14.83203125" style="3" customWidth="1"/>
    <col min="14346" max="14346" width="8.6640625" style="3" customWidth="1"/>
    <col min="14347" max="14347" width="10.33203125" style="3" bestFit="1" customWidth="1"/>
    <col min="14348" max="14592" width="9" style="3"/>
    <col min="14593" max="14593" width="6.33203125" style="3" customWidth="1"/>
    <col min="14594" max="14594" width="74.1640625" style="3" customWidth="1"/>
    <col min="14595" max="14595" width="7.5" style="3" customWidth="1"/>
    <col min="14596" max="14596" width="7" style="3" customWidth="1"/>
    <col min="14597" max="14597" width="10" style="3" bestFit="1" customWidth="1"/>
    <col min="14598" max="14598" width="10.6640625" style="3" bestFit="1" customWidth="1"/>
    <col min="14599" max="14599" width="8.83203125" style="3" customWidth="1"/>
    <col min="14600" max="14600" width="10.83203125" style="3" customWidth="1"/>
    <col min="14601" max="14601" width="14.83203125" style="3" customWidth="1"/>
    <col min="14602" max="14602" width="8.6640625" style="3" customWidth="1"/>
    <col min="14603" max="14603" width="10.33203125" style="3" bestFit="1" customWidth="1"/>
    <col min="14604" max="14848" width="9" style="3"/>
    <col min="14849" max="14849" width="6.33203125" style="3" customWidth="1"/>
    <col min="14850" max="14850" width="74.1640625" style="3" customWidth="1"/>
    <col min="14851" max="14851" width="7.5" style="3" customWidth="1"/>
    <col min="14852" max="14852" width="7" style="3" customWidth="1"/>
    <col min="14853" max="14853" width="10" style="3" bestFit="1" customWidth="1"/>
    <col min="14854" max="14854" width="10.6640625" style="3" bestFit="1" customWidth="1"/>
    <col min="14855" max="14855" width="8.83203125" style="3" customWidth="1"/>
    <col min="14856" max="14856" width="10.83203125" style="3" customWidth="1"/>
    <col min="14857" max="14857" width="14.83203125" style="3" customWidth="1"/>
    <col min="14858" max="14858" width="8.6640625" style="3" customWidth="1"/>
    <col min="14859" max="14859" width="10.33203125" style="3" bestFit="1" customWidth="1"/>
    <col min="14860" max="15104" width="9" style="3"/>
    <col min="15105" max="15105" width="6.33203125" style="3" customWidth="1"/>
    <col min="15106" max="15106" width="74.1640625" style="3" customWidth="1"/>
    <col min="15107" max="15107" width="7.5" style="3" customWidth="1"/>
    <col min="15108" max="15108" width="7" style="3" customWidth="1"/>
    <col min="15109" max="15109" width="10" style="3" bestFit="1" customWidth="1"/>
    <col min="15110" max="15110" width="10.6640625" style="3" bestFit="1" customWidth="1"/>
    <col min="15111" max="15111" width="8.83203125" style="3" customWidth="1"/>
    <col min="15112" max="15112" width="10.83203125" style="3" customWidth="1"/>
    <col min="15113" max="15113" width="14.83203125" style="3" customWidth="1"/>
    <col min="15114" max="15114" width="8.6640625" style="3" customWidth="1"/>
    <col min="15115" max="15115" width="10.33203125" style="3" bestFit="1" customWidth="1"/>
    <col min="15116" max="15360" width="9" style="3"/>
    <col min="15361" max="15361" width="6.33203125" style="3" customWidth="1"/>
    <col min="15362" max="15362" width="74.1640625" style="3" customWidth="1"/>
    <col min="15363" max="15363" width="7.5" style="3" customWidth="1"/>
    <col min="15364" max="15364" width="7" style="3" customWidth="1"/>
    <col min="15365" max="15365" width="10" style="3" bestFit="1" customWidth="1"/>
    <col min="15366" max="15366" width="10.6640625" style="3" bestFit="1" customWidth="1"/>
    <col min="15367" max="15367" width="8.83203125" style="3" customWidth="1"/>
    <col min="15368" max="15368" width="10.83203125" style="3" customWidth="1"/>
    <col min="15369" max="15369" width="14.83203125" style="3" customWidth="1"/>
    <col min="15370" max="15370" width="8.6640625" style="3" customWidth="1"/>
    <col min="15371" max="15371" width="10.33203125" style="3" bestFit="1" customWidth="1"/>
    <col min="15372" max="15616" width="9" style="3"/>
    <col min="15617" max="15617" width="6.33203125" style="3" customWidth="1"/>
    <col min="15618" max="15618" width="74.1640625" style="3" customWidth="1"/>
    <col min="15619" max="15619" width="7.5" style="3" customWidth="1"/>
    <col min="15620" max="15620" width="7" style="3" customWidth="1"/>
    <col min="15621" max="15621" width="10" style="3" bestFit="1" customWidth="1"/>
    <col min="15622" max="15622" width="10.6640625" style="3" bestFit="1" customWidth="1"/>
    <col min="15623" max="15623" width="8.83203125" style="3" customWidth="1"/>
    <col min="15624" max="15624" width="10.83203125" style="3" customWidth="1"/>
    <col min="15625" max="15625" width="14.83203125" style="3" customWidth="1"/>
    <col min="15626" max="15626" width="8.6640625" style="3" customWidth="1"/>
    <col min="15627" max="15627" width="10.33203125" style="3" bestFit="1" customWidth="1"/>
    <col min="15628" max="15872" width="9" style="3"/>
    <col min="15873" max="15873" width="6.33203125" style="3" customWidth="1"/>
    <col min="15874" max="15874" width="74.1640625" style="3" customWidth="1"/>
    <col min="15875" max="15875" width="7.5" style="3" customWidth="1"/>
    <col min="15876" max="15876" width="7" style="3" customWidth="1"/>
    <col min="15877" max="15877" width="10" style="3" bestFit="1" customWidth="1"/>
    <col min="15878" max="15878" width="10.6640625" style="3" bestFit="1" customWidth="1"/>
    <col min="15879" max="15879" width="8.83203125" style="3" customWidth="1"/>
    <col min="15880" max="15880" width="10.83203125" style="3" customWidth="1"/>
    <col min="15881" max="15881" width="14.83203125" style="3" customWidth="1"/>
    <col min="15882" max="15882" width="8.6640625" style="3" customWidth="1"/>
    <col min="15883" max="15883" width="10.33203125" style="3" bestFit="1" customWidth="1"/>
    <col min="15884" max="16128" width="9" style="3"/>
    <col min="16129" max="16129" width="6.33203125" style="3" customWidth="1"/>
    <col min="16130" max="16130" width="74.1640625" style="3" customWidth="1"/>
    <col min="16131" max="16131" width="7.5" style="3" customWidth="1"/>
    <col min="16132" max="16132" width="7" style="3" customWidth="1"/>
    <col min="16133" max="16133" width="10" style="3" bestFit="1" customWidth="1"/>
    <col min="16134" max="16134" width="10.6640625" style="3" bestFit="1" customWidth="1"/>
    <col min="16135" max="16135" width="8.83203125" style="3" customWidth="1"/>
    <col min="16136" max="16136" width="10.83203125" style="3" customWidth="1"/>
    <col min="16137" max="16137" width="14.83203125" style="3" customWidth="1"/>
    <col min="16138" max="16138" width="8.6640625" style="3" customWidth="1"/>
    <col min="16139" max="16139" width="10.33203125" style="3" bestFit="1" customWidth="1"/>
    <col min="16140" max="16384" width="9" style="3"/>
  </cols>
  <sheetData>
    <row r="1" spans="1:11" s="39" customFormat="1" x14ac:dyDescent="0.5">
      <c r="A1" s="106"/>
      <c r="B1" s="185"/>
      <c r="E1" s="97"/>
      <c r="I1" s="39" t="s">
        <v>62</v>
      </c>
      <c r="J1" s="322">
        <v>1</v>
      </c>
    </row>
    <row r="2" spans="1:11" s="39" customFormat="1" x14ac:dyDescent="0.5">
      <c r="A2" s="398" t="s">
        <v>63</v>
      </c>
      <c r="B2" s="398"/>
      <c r="C2" s="398"/>
      <c r="D2" s="398"/>
      <c r="E2" s="398"/>
      <c r="F2" s="398"/>
      <c r="G2" s="398"/>
      <c r="H2" s="398"/>
      <c r="I2" s="398"/>
      <c r="J2" s="398"/>
    </row>
    <row r="3" spans="1:11" s="42" customFormat="1" ht="24" x14ac:dyDescent="0.55000000000000004">
      <c r="A3" s="399" t="s">
        <v>68</v>
      </c>
      <c r="B3" s="399"/>
      <c r="C3" s="399"/>
      <c r="D3" s="399"/>
      <c r="E3" s="399"/>
      <c r="F3" s="399"/>
      <c r="G3" s="399"/>
      <c r="H3" s="41"/>
      <c r="I3" s="41"/>
      <c r="J3" s="323"/>
    </row>
    <row r="4" spans="1:11" s="42" customFormat="1" ht="24" x14ac:dyDescent="0.55000000000000004">
      <c r="A4" s="400" t="s">
        <v>1715</v>
      </c>
      <c r="B4" s="400"/>
      <c r="C4" s="400"/>
      <c r="D4" s="400"/>
      <c r="E4" s="400"/>
      <c r="F4" s="400"/>
      <c r="G4" s="400"/>
      <c r="H4" s="43"/>
      <c r="I4" s="43"/>
      <c r="J4" s="324"/>
    </row>
    <row r="5" spans="1:11" s="42" customFormat="1" ht="24" x14ac:dyDescent="0.55000000000000004">
      <c r="A5" s="400" t="s">
        <v>1714</v>
      </c>
      <c r="B5" s="400"/>
      <c r="C5" s="44"/>
      <c r="D5" s="44" t="s">
        <v>64</v>
      </c>
      <c r="E5" s="98"/>
      <c r="F5" s="44"/>
      <c r="G5" s="44"/>
      <c r="H5" s="43"/>
      <c r="I5" s="43"/>
      <c r="J5" s="324"/>
    </row>
    <row r="6" spans="1:11" s="42" customFormat="1" ht="24" x14ac:dyDescent="0.55000000000000004">
      <c r="A6" s="400" t="s">
        <v>1713</v>
      </c>
      <c r="B6" s="400"/>
      <c r="C6" s="400"/>
      <c r="D6" s="400"/>
      <c r="E6" s="400"/>
      <c r="F6" s="400"/>
      <c r="G6" s="400"/>
      <c r="H6" s="43"/>
      <c r="I6" s="43"/>
      <c r="J6" s="324"/>
    </row>
    <row r="7" spans="1:11" s="42" customFormat="1" ht="24" x14ac:dyDescent="0.55000000000000004">
      <c r="A7" s="312" t="s">
        <v>1712</v>
      </c>
      <c r="B7" s="186"/>
      <c r="C7" s="45"/>
      <c r="D7" s="312" t="s">
        <v>65</v>
      </c>
      <c r="E7" s="99"/>
      <c r="F7" s="46" t="s">
        <v>66</v>
      </c>
      <c r="G7" s="312"/>
      <c r="H7" s="43"/>
      <c r="I7" s="43"/>
      <c r="J7" s="325">
        <f ca="1">TODAY()</f>
        <v>44125</v>
      </c>
    </row>
    <row r="8" spans="1:11" s="39" customFormat="1" ht="22.5" thickBot="1" x14ac:dyDescent="0.55000000000000004">
      <c r="B8" s="185"/>
      <c r="J8" s="185" t="s">
        <v>67</v>
      </c>
    </row>
    <row r="9" spans="1:11" s="36" customFormat="1" ht="18.75" thickTop="1" x14ac:dyDescent="0.4">
      <c r="A9" s="395" t="s">
        <v>59</v>
      </c>
      <c r="B9" s="393" t="s">
        <v>1</v>
      </c>
      <c r="C9" s="395" t="s">
        <v>2</v>
      </c>
      <c r="D9" s="395" t="s">
        <v>3</v>
      </c>
      <c r="E9" s="392" t="s">
        <v>8</v>
      </c>
      <c r="F9" s="392"/>
      <c r="G9" s="392" t="s">
        <v>60</v>
      </c>
      <c r="H9" s="392"/>
      <c r="I9" s="35" t="s">
        <v>21</v>
      </c>
      <c r="J9" s="393" t="s">
        <v>5</v>
      </c>
    </row>
    <row r="10" spans="1:11" s="36" customFormat="1" ht="18.75" thickBot="1" x14ac:dyDescent="0.45">
      <c r="A10" s="396"/>
      <c r="B10" s="394"/>
      <c r="C10" s="396"/>
      <c r="D10" s="396"/>
      <c r="E10" s="37" t="s">
        <v>61</v>
      </c>
      <c r="F10" s="37" t="s">
        <v>4</v>
      </c>
      <c r="G10" s="37" t="s">
        <v>61</v>
      </c>
      <c r="H10" s="37" t="s">
        <v>4</v>
      </c>
      <c r="I10" s="38" t="s">
        <v>0</v>
      </c>
      <c r="J10" s="394"/>
    </row>
    <row r="11" spans="1:11" ht="22.5" thickTop="1" x14ac:dyDescent="0.5">
      <c r="A11" s="96"/>
      <c r="B11" s="210" t="s">
        <v>474</v>
      </c>
      <c r="C11" s="9"/>
      <c r="D11" s="10"/>
      <c r="E11" s="101"/>
      <c r="F11" s="9"/>
      <c r="G11" s="9"/>
      <c r="H11" s="11"/>
      <c r="I11" s="9"/>
      <c r="J11" s="328"/>
    </row>
    <row r="12" spans="1:11" x14ac:dyDescent="0.5">
      <c r="A12" s="52"/>
      <c r="B12" s="16" t="s">
        <v>471</v>
      </c>
      <c r="C12" s="190"/>
      <c r="D12" s="191" t="s">
        <v>9</v>
      </c>
      <c r="E12" s="48">
        <v>0</v>
      </c>
      <c r="F12" s="48">
        <f t="shared" ref="F12:F27" si="0">C12*E12</f>
        <v>0</v>
      </c>
      <c r="G12" s="48">
        <v>50</v>
      </c>
      <c r="H12" s="48">
        <f>G12*C12</f>
        <v>0</v>
      </c>
      <c r="I12" s="48">
        <f t="shared" ref="I12:I27" si="1">F12+H12</f>
        <v>0</v>
      </c>
      <c r="J12" s="14"/>
      <c r="K12" s="192"/>
    </row>
    <row r="13" spans="1:11" x14ac:dyDescent="0.5">
      <c r="A13" s="52"/>
      <c r="B13" s="16"/>
      <c r="C13" s="190"/>
      <c r="D13" s="191"/>
      <c r="E13" s="48"/>
      <c r="F13" s="48"/>
      <c r="G13" s="48"/>
      <c r="H13" s="48"/>
      <c r="I13" s="48"/>
      <c r="J13" s="14"/>
      <c r="K13" s="192"/>
    </row>
    <row r="14" spans="1:11" x14ac:dyDescent="0.5">
      <c r="A14" s="52"/>
      <c r="B14" s="25" t="s">
        <v>475</v>
      </c>
      <c r="C14" s="190"/>
      <c r="D14" s="191"/>
      <c r="E14" s="48"/>
      <c r="F14" s="48"/>
      <c r="G14" s="48"/>
      <c r="H14" s="48"/>
      <c r="I14" s="48"/>
      <c r="J14" s="14"/>
      <c r="K14" s="192"/>
    </row>
    <row r="15" spans="1:11" x14ac:dyDescent="0.5">
      <c r="A15" s="52"/>
      <c r="B15" s="16" t="s">
        <v>473</v>
      </c>
      <c r="C15" s="9"/>
      <c r="D15" s="191" t="s">
        <v>9</v>
      </c>
      <c r="E15" s="48">
        <v>150</v>
      </c>
      <c r="F15" s="48">
        <f t="shared" si="0"/>
        <v>0</v>
      </c>
      <c r="G15" s="48">
        <v>50</v>
      </c>
      <c r="H15" s="48">
        <f>G15*C15</f>
        <v>0</v>
      </c>
      <c r="I15" s="48">
        <f>F15+H15</f>
        <v>0</v>
      </c>
      <c r="J15" s="14"/>
      <c r="K15" s="192"/>
    </row>
    <row r="16" spans="1:11" x14ac:dyDescent="0.5">
      <c r="A16" s="52"/>
      <c r="B16" s="16"/>
      <c r="C16" s="9"/>
      <c r="D16" s="191"/>
      <c r="E16" s="48"/>
      <c r="F16" s="48"/>
      <c r="G16" s="48"/>
      <c r="H16" s="48"/>
      <c r="I16" s="48"/>
      <c r="J16" s="14"/>
      <c r="K16" s="192"/>
    </row>
    <row r="17" spans="1:11" x14ac:dyDescent="0.5">
      <c r="A17" s="57">
        <v>17</v>
      </c>
      <c r="B17" s="25" t="s">
        <v>476</v>
      </c>
      <c r="C17" s="190"/>
      <c r="D17" s="191"/>
      <c r="E17" s="48"/>
      <c r="F17" s="48"/>
      <c r="G17" s="48"/>
      <c r="H17" s="48"/>
      <c r="I17" s="48"/>
      <c r="J17" s="14"/>
      <c r="K17" s="192"/>
    </row>
    <row r="18" spans="1:11" ht="43.5" x14ac:dyDescent="0.5">
      <c r="A18" s="302">
        <v>17.100000000000001</v>
      </c>
      <c r="B18" s="16" t="s">
        <v>1406</v>
      </c>
      <c r="C18" s="9"/>
      <c r="D18" s="10" t="s">
        <v>9</v>
      </c>
      <c r="E18" s="48">
        <v>400</v>
      </c>
      <c r="F18" s="48">
        <f t="shared" si="0"/>
        <v>0</v>
      </c>
      <c r="G18" s="424" t="s">
        <v>472</v>
      </c>
      <c r="H18" s="424"/>
      <c r="I18" s="48">
        <f t="shared" si="1"/>
        <v>0</v>
      </c>
      <c r="J18" s="14"/>
      <c r="K18" s="192"/>
    </row>
    <row r="19" spans="1:11" s="225" customFormat="1" ht="43.5" x14ac:dyDescent="0.45">
      <c r="A19" s="303">
        <v>17.2</v>
      </c>
      <c r="B19" s="16" t="s">
        <v>1407</v>
      </c>
      <c r="C19" s="30"/>
      <c r="D19" s="300" t="s">
        <v>9</v>
      </c>
      <c r="E19" s="29">
        <v>300</v>
      </c>
      <c r="F19" s="29">
        <f t="shared" si="0"/>
        <v>0</v>
      </c>
      <c r="G19" s="425" t="s">
        <v>472</v>
      </c>
      <c r="H19" s="425"/>
      <c r="I19" s="29">
        <f t="shared" si="1"/>
        <v>0</v>
      </c>
      <c r="J19" s="16"/>
      <c r="K19" s="301"/>
    </row>
    <row r="20" spans="1:11" s="225" customFormat="1" x14ac:dyDescent="0.5">
      <c r="A20" s="302">
        <v>17.3</v>
      </c>
      <c r="B20" s="16" t="s">
        <v>1408</v>
      </c>
      <c r="C20" s="30"/>
      <c r="D20" s="32" t="s">
        <v>9</v>
      </c>
      <c r="E20" s="29">
        <v>1800</v>
      </c>
      <c r="F20" s="29">
        <f t="shared" ref="F20:F23" si="2">C20*E20</f>
        <v>0</v>
      </c>
      <c r="G20" s="425" t="s">
        <v>472</v>
      </c>
      <c r="H20" s="425"/>
      <c r="I20" s="29">
        <f t="shared" ref="I20:I23" si="3">F20+H20</f>
        <v>0</v>
      </c>
      <c r="J20" s="16"/>
      <c r="K20" s="301"/>
    </row>
    <row r="21" spans="1:11" s="225" customFormat="1" ht="43.5" x14ac:dyDescent="0.45">
      <c r="A21" s="303">
        <v>17.399999999999999</v>
      </c>
      <c r="B21" s="16" t="s">
        <v>1409</v>
      </c>
      <c r="C21" s="30"/>
      <c r="D21" s="300" t="s">
        <v>9</v>
      </c>
      <c r="E21" s="29">
        <v>450</v>
      </c>
      <c r="F21" s="29">
        <f t="shared" si="2"/>
        <v>0</v>
      </c>
      <c r="G21" s="425" t="s">
        <v>472</v>
      </c>
      <c r="H21" s="425"/>
      <c r="I21" s="29">
        <f t="shared" si="3"/>
        <v>0</v>
      </c>
      <c r="J21" s="16"/>
      <c r="K21" s="301"/>
    </row>
    <row r="22" spans="1:11" s="225" customFormat="1" x14ac:dyDescent="0.5">
      <c r="A22" s="302">
        <v>17.5</v>
      </c>
      <c r="B22" s="16" t="s">
        <v>1410</v>
      </c>
      <c r="C22" s="30"/>
      <c r="D22" s="32" t="s">
        <v>9</v>
      </c>
      <c r="E22" s="29">
        <v>230</v>
      </c>
      <c r="F22" s="29">
        <f t="shared" si="2"/>
        <v>0</v>
      </c>
      <c r="G22" s="425" t="s">
        <v>472</v>
      </c>
      <c r="H22" s="425"/>
      <c r="I22" s="29">
        <f t="shared" si="3"/>
        <v>0</v>
      </c>
      <c r="J22" s="16"/>
      <c r="K22" s="301"/>
    </row>
    <row r="23" spans="1:11" s="225" customFormat="1" ht="43.5" x14ac:dyDescent="0.45">
      <c r="A23" s="303">
        <v>17.600000000000001</v>
      </c>
      <c r="B23" s="16" t="s">
        <v>1411</v>
      </c>
      <c r="C23" s="30"/>
      <c r="D23" s="32" t="s">
        <v>9</v>
      </c>
      <c r="E23" s="29">
        <v>200</v>
      </c>
      <c r="F23" s="29">
        <f t="shared" si="2"/>
        <v>0</v>
      </c>
      <c r="G23" s="425" t="s">
        <v>472</v>
      </c>
      <c r="H23" s="425"/>
      <c r="I23" s="29">
        <f t="shared" si="3"/>
        <v>0</v>
      </c>
      <c r="J23" s="16"/>
      <c r="K23" s="301"/>
    </row>
    <row r="24" spans="1:11" s="225" customFormat="1" ht="43.5" x14ac:dyDescent="0.45">
      <c r="A24" s="303">
        <v>17.7</v>
      </c>
      <c r="B24" s="16" t="s">
        <v>1412</v>
      </c>
      <c r="C24" s="30"/>
      <c r="D24" s="32" t="s">
        <v>9</v>
      </c>
      <c r="E24" s="29">
        <v>450</v>
      </c>
      <c r="F24" s="29">
        <f t="shared" si="0"/>
        <v>0</v>
      </c>
      <c r="G24" s="425" t="s">
        <v>472</v>
      </c>
      <c r="H24" s="425"/>
      <c r="I24" s="29">
        <f t="shared" si="1"/>
        <v>0</v>
      </c>
      <c r="J24" s="16"/>
      <c r="K24" s="301"/>
    </row>
    <row r="25" spans="1:11" s="225" customFormat="1" ht="43.5" x14ac:dyDescent="0.45">
      <c r="A25" s="303">
        <v>17.8</v>
      </c>
      <c r="B25" s="16" t="s">
        <v>1413</v>
      </c>
      <c r="C25" s="30"/>
      <c r="D25" s="300" t="s">
        <v>9</v>
      </c>
      <c r="E25" s="29">
        <v>250</v>
      </c>
      <c r="F25" s="29">
        <f t="shared" si="0"/>
        <v>0</v>
      </c>
      <c r="G25" s="425" t="s">
        <v>472</v>
      </c>
      <c r="H25" s="425"/>
      <c r="I25" s="29">
        <f t="shared" si="1"/>
        <v>0</v>
      </c>
      <c r="J25" s="16"/>
      <c r="K25" s="301"/>
    </row>
    <row r="26" spans="1:11" s="225" customFormat="1" ht="51.75" x14ac:dyDescent="0.45">
      <c r="A26" s="303">
        <v>17.899999999999999</v>
      </c>
      <c r="B26" s="16" t="s">
        <v>1415</v>
      </c>
      <c r="C26" s="30"/>
      <c r="D26" s="32" t="s">
        <v>9</v>
      </c>
      <c r="E26" s="29">
        <v>253</v>
      </c>
      <c r="F26" s="29">
        <f t="shared" si="0"/>
        <v>0</v>
      </c>
      <c r="G26" s="342">
        <v>151</v>
      </c>
      <c r="H26" s="342">
        <f>G26*C26</f>
        <v>0</v>
      </c>
      <c r="I26" s="29">
        <f t="shared" si="1"/>
        <v>0</v>
      </c>
      <c r="J26" s="343" t="s">
        <v>1416</v>
      </c>
      <c r="K26" s="301"/>
    </row>
    <row r="27" spans="1:11" s="225" customFormat="1" ht="43.5" x14ac:dyDescent="0.45">
      <c r="A27" s="304">
        <v>17.100000000000001</v>
      </c>
      <c r="B27" s="16" t="s">
        <v>1414</v>
      </c>
      <c r="C27" s="30"/>
      <c r="D27" s="32" t="s">
        <v>9</v>
      </c>
      <c r="E27" s="29">
        <v>850</v>
      </c>
      <c r="F27" s="29">
        <f t="shared" si="0"/>
        <v>0</v>
      </c>
      <c r="G27" s="425" t="s">
        <v>472</v>
      </c>
      <c r="H27" s="425"/>
      <c r="I27" s="29">
        <f t="shared" si="1"/>
        <v>0</v>
      </c>
      <c r="J27" s="16"/>
      <c r="K27" s="301"/>
    </row>
    <row r="28" spans="1:11" s="225" customFormat="1" x14ac:dyDescent="0.45">
      <c r="A28" s="304">
        <v>17.11</v>
      </c>
      <c r="B28" s="16" t="s">
        <v>1417</v>
      </c>
      <c r="C28" s="30"/>
      <c r="D28" s="32" t="s">
        <v>9</v>
      </c>
      <c r="E28" s="29">
        <v>800</v>
      </c>
      <c r="F28" s="29">
        <f t="shared" ref="F28:F29" si="4">C28*E28</f>
        <v>0</v>
      </c>
      <c r="G28" s="425" t="s">
        <v>472</v>
      </c>
      <c r="H28" s="425"/>
      <c r="I28" s="29">
        <f t="shared" ref="I28:I29" si="5">F28+H28</f>
        <v>0</v>
      </c>
      <c r="J28" s="16"/>
      <c r="K28" s="301"/>
    </row>
    <row r="29" spans="1:11" s="225" customFormat="1" x14ac:dyDescent="0.45">
      <c r="A29" s="304">
        <v>17.12</v>
      </c>
      <c r="B29" s="16" t="s">
        <v>1418</v>
      </c>
      <c r="C29" s="30"/>
      <c r="D29" s="32" t="s">
        <v>17</v>
      </c>
      <c r="E29" s="29">
        <v>550</v>
      </c>
      <c r="F29" s="29">
        <f t="shared" si="4"/>
        <v>0</v>
      </c>
      <c r="G29" s="425" t="s">
        <v>472</v>
      </c>
      <c r="H29" s="425"/>
      <c r="I29" s="29">
        <f t="shared" si="5"/>
        <v>0</v>
      </c>
      <c r="J29" s="16"/>
      <c r="K29" s="301"/>
    </row>
    <row r="30" spans="1:11" s="5" customFormat="1" x14ac:dyDescent="0.5">
      <c r="A30" s="107"/>
      <c r="B30" s="75"/>
      <c r="C30" s="11"/>
      <c r="D30" s="62"/>
      <c r="E30" s="48"/>
      <c r="F30" s="11"/>
      <c r="G30" s="48"/>
      <c r="H30" s="11"/>
      <c r="I30" s="11"/>
      <c r="J30" s="329"/>
    </row>
    <row r="31" spans="1:11" ht="43.5" x14ac:dyDescent="0.5">
      <c r="A31" s="52"/>
      <c r="B31" s="25" t="s">
        <v>497</v>
      </c>
      <c r="C31" s="190"/>
      <c r="D31" s="191"/>
      <c r="E31" s="48"/>
      <c r="F31" s="48"/>
      <c r="G31" s="48"/>
      <c r="H31" s="48"/>
      <c r="I31" s="48"/>
      <c r="J31" s="14"/>
      <c r="K31" s="192"/>
    </row>
    <row r="32" spans="1:11" s="39" customFormat="1" ht="43.5" x14ac:dyDescent="0.5">
      <c r="A32" s="52"/>
      <c r="B32" s="305" t="s">
        <v>495</v>
      </c>
      <c r="C32" s="193"/>
      <c r="D32" s="194" t="s">
        <v>17</v>
      </c>
      <c r="E32" s="195">
        <v>0</v>
      </c>
      <c r="F32" s="196">
        <f>C32*E32</f>
        <v>0</v>
      </c>
      <c r="G32" s="195">
        <v>5</v>
      </c>
      <c r="H32" s="195">
        <f>G32*C32</f>
        <v>0</v>
      </c>
      <c r="I32" s="197">
        <f t="shared" ref="I32:I33" si="6">+H32+F32</f>
        <v>0</v>
      </c>
      <c r="J32" s="337"/>
    </row>
    <row r="33" spans="1:12" s="39" customFormat="1" ht="43.5" x14ac:dyDescent="0.5">
      <c r="A33" s="52"/>
      <c r="B33" s="305" t="s">
        <v>1419</v>
      </c>
      <c r="C33" s="193"/>
      <c r="D33" s="194" t="s">
        <v>17</v>
      </c>
      <c r="E33" s="195">
        <v>20</v>
      </c>
      <c r="F33" s="196">
        <f>C33*E33</f>
        <v>0</v>
      </c>
      <c r="G33" s="195">
        <v>5</v>
      </c>
      <c r="H33" s="195">
        <f>G33*C33</f>
        <v>0</v>
      </c>
      <c r="I33" s="197">
        <f t="shared" si="6"/>
        <v>0</v>
      </c>
      <c r="J33" s="344" t="s">
        <v>1420</v>
      </c>
    </row>
    <row r="34" spans="1:12" x14ac:dyDescent="0.5">
      <c r="A34" s="10"/>
      <c r="B34" s="14"/>
      <c r="C34" s="9"/>
      <c r="D34" s="10"/>
      <c r="E34" s="48"/>
      <c r="F34" s="9"/>
      <c r="G34" s="101"/>
      <c r="H34" s="11"/>
      <c r="I34" s="9"/>
      <c r="J34" s="328"/>
    </row>
    <row r="35" spans="1:12" x14ac:dyDescent="0.5">
      <c r="A35" s="10"/>
      <c r="B35" s="14"/>
      <c r="C35" s="9"/>
      <c r="D35" s="10"/>
      <c r="E35" s="48"/>
      <c r="F35" s="9"/>
      <c r="G35" s="101"/>
      <c r="H35" s="11"/>
      <c r="I35" s="9"/>
      <c r="J35" s="328"/>
    </row>
    <row r="36" spans="1:12" s="4" customFormat="1" x14ac:dyDescent="0.45">
      <c r="A36" s="15"/>
      <c r="B36" s="16"/>
      <c r="C36" s="16"/>
      <c r="D36" s="15"/>
      <c r="E36" s="103"/>
      <c r="F36" s="16"/>
      <c r="G36" s="119"/>
      <c r="H36" s="17"/>
      <c r="I36" s="16"/>
      <c r="J36" s="114"/>
    </row>
    <row r="37" spans="1:12" x14ac:dyDescent="0.5">
      <c r="A37" s="10"/>
      <c r="B37" s="135"/>
      <c r="C37" s="9"/>
      <c r="D37" s="15"/>
      <c r="E37" s="103"/>
      <c r="F37" s="16"/>
      <c r="G37" s="119"/>
      <c r="H37" s="17"/>
      <c r="I37" s="16"/>
      <c r="J37" s="328"/>
    </row>
    <row r="38" spans="1:12" x14ac:dyDescent="0.5">
      <c r="A38" s="10"/>
      <c r="B38" s="14"/>
      <c r="C38" s="9"/>
      <c r="D38" s="10"/>
      <c r="E38" s="48"/>
      <c r="F38" s="9"/>
      <c r="G38" s="48"/>
      <c r="H38" s="13"/>
      <c r="I38" s="16"/>
      <c r="J38" s="328"/>
    </row>
    <row r="39" spans="1:12" x14ac:dyDescent="0.5">
      <c r="A39" s="10"/>
      <c r="B39" s="14"/>
      <c r="C39" s="9"/>
      <c r="D39" s="10"/>
      <c r="E39" s="48"/>
      <c r="F39" s="9"/>
      <c r="G39" s="48"/>
      <c r="H39" s="13"/>
      <c r="I39" s="16"/>
      <c r="J39" s="328"/>
    </row>
    <row r="40" spans="1:12" x14ac:dyDescent="0.5">
      <c r="A40" s="10"/>
      <c r="B40" s="14"/>
      <c r="C40" s="9"/>
      <c r="D40" s="10"/>
      <c r="E40" s="48"/>
      <c r="F40" s="9"/>
      <c r="G40" s="48"/>
      <c r="H40" s="13"/>
      <c r="I40" s="16"/>
      <c r="J40" s="328"/>
    </row>
    <row r="41" spans="1:12" x14ac:dyDescent="0.5">
      <c r="A41" s="10"/>
      <c r="B41" s="14"/>
      <c r="C41" s="9"/>
      <c r="D41" s="10"/>
      <c r="E41" s="48"/>
      <c r="F41" s="9"/>
      <c r="G41" s="48"/>
      <c r="H41" s="13"/>
      <c r="I41" s="16"/>
      <c r="J41" s="328"/>
    </row>
    <row r="42" spans="1:12" x14ac:dyDescent="0.5">
      <c r="A42" s="10"/>
      <c r="B42" s="14"/>
      <c r="C42" s="9"/>
      <c r="D42" s="10"/>
      <c r="E42" s="48"/>
      <c r="F42" s="9"/>
      <c r="G42" s="48"/>
      <c r="H42" s="13"/>
      <c r="I42" s="16"/>
      <c r="J42" s="328"/>
    </row>
    <row r="43" spans="1:12" x14ac:dyDescent="0.5">
      <c r="A43" s="10"/>
      <c r="B43" s="14"/>
      <c r="C43" s="9"/>
      <c r="D43" s="10"/>
      <c r="E43" s="48"/>
      <c r="F43" s="9"/>
      <c r="G43" s="48"/>
      <c r="H43" s="13"/>
      <c r="I43" s="16"/>
      <c r="J43" s="328"/>
    </row>
    <row r="44" spans="1:12" x14ac:dyDescent="0.5">
      <c r="A44" s="10"/>
      <c r="B44" s="14"/>
      <c r="C44" s="9"/>
      <c r="D44" s="10"/>
      <c r="E44" s="48"/>
      <c r="F44" s="9"/>
      <c r="G44" s="48"/>
      <c r="H44" s="13"/>
      <c r="I44" s="16"/>
      <c r="J44" s="328"/>
    </row>
    <row r="45" spans="1:12" x14ac:dyDescent="0.5">
      <c r="A45" s="10"/>
      <c r="B45" s="14"/>
      <c r="C45" s="9"/>
      <c r="D45" s="10"/>
      <c r="E45" s="48"/>
      <c r="F45" s="9"/>
      <c r="G45" s="48"/>
      <c r="H45" s="13"/>
      <c r="I45" s="16"/>
      <c r="J45" s="328"/>
    </row>
    <row r="46" spans="1:12" x14ac:dyDescent="0.5">
      <c r="A46" s="10"/>
      <c r="B46" s="214"/>
      <c r="C46" s="9"/>
      <c r="D46" s="10"/>
      <c r="E46" s="48"/>
      <c r="F46" s="9"/>
      <c r="G46" s="101"/>
      <c r="H46" s="11"/>
      <c r="I46" s="9"/>
      <c r="J46" s="328"/>
      <c r="K46" s="6"/>
      <c r="L46" s="6"/>
    </row>
    <row r="47" spans="1:12" x14ac:dyDescent="0.5">
      <c r="A47" s="10"/>
      <c r="B47" s="135"/>
      <c r="C47" s="9"/>
      <c r="D47" s="10"/>
      <c r="E47" s="17"/>
      <c r="F47" s="16"/>
      <c r="G47" s="119"/>
      <c r="H47" s="17"/>
      <c r="I47" s="16"/>
      <c r="J47" s="328"/>
    </row>
    <row r="48" spans="1:12" x14ac:dyDescent="0.5">
      <c r="A48" s="10"/>
      <c r="B48" s="14"/>
      <c r="C48" s="9"/>
      <c r="D48" s="10"/>
      <c r="E48" s="17"/>
      <c r="F48" s="16"/>
      <c r="G48" s="119"/>
      <c r="H48" s="17"/>
      <c r="I48" s="16"/>
      <c r="J48" s="328"/>
    </row>
    <row r="49" spans="1:10" x14ac:dyDescent="0.5">
      <c r="A49" s="10"/>
      <c r="B49" s="14"/>
      <c r="C49" s="9"/>
      <c r="D49" s="10"/>
      <c r="E49" s="17"/>
      <c r="F49" s="16"/>
      <c r="G49" s="119"/>
      <c r="H49" s="17"/>
      <c r="I49" s="16"/>
      <c r="J49" s="328"/>
    </row>
    <row r="50" spans="1:10" x14ac:dyDescent="0.5">
      <c r="A50" s="10"/>
      <c r="B50" s="14"/>
      <c r="C50" s="9"/>
      <c r="D50" s="10"/>
      <c r="E50" s="17"/>
      <c r="F50" s="16"/>
      <c r="G50" s="119"/>
      <c r="H50" s="17"/>
      <c r="I50" s="16"/>
      <c r="J50" s="328"/>
    </row>
    <row r="51" spans="1:10" x14ac:dyDescent="0.5">
      <c r="A51" s="10"/>
      <c r="B51" s="14"/>
      <c r="C51" s="9"/>
      <c r="D51" s="10"/>
      <c r="E51" s="17"/>
      <c r="F51" s="16"/>
      <c r="G51" s="119"/>
      <c r="H51" s="17"/>
      <c r="I51" s="16"/>
      <c r="J51" s="328"/>
    </row>
    <row r="52" spans="1:10" x14ac:dyDescent="0.5">
      <c r="A52" s="10"/>
      <c r="B52" s="14"/>
      <c r="C52" s="9"/>
      <c r="D52" s="10"/>
      <c r="E52" s="17"/>
      <c r="F52" s="16"/>
      <c r="G52" s="119"/>
      <c r="H52" s="17"/>
      <c r="I52" s="16"/>
      <c r="J52" s="328"/>
    </row>
    <row r="53" spans="1:10" x14ac:dyDescent="0.5">
      <c r="A53" s="10"/>
      <c r="B53" s="14"/>
      <c r="C53" s="9"/>
      <c r="D53" s="10"/>
      <c r="E53" s="17"/>
      <c r="F53" s="16"/>
      <c r="G53" s="119"/>
      <c r="H53" s="17"/>
      <c r="I53" s="16"/>
      <c r="J53" s="328"/>
    </row>
    <row r="54" spans="1:10" x14ac:dyDescent="0.5">
      <c r="A54" s="10"/>
      <c r="B54" s="14"/>
      <c r="C54" s="9"/>
      <c r="D54" s="10"/>
      <c r="E54" s="17"/>
      <c r="F54" s="16"/>
      <c r="G54" s="119"/>
      <c r="H54" s="17"/>
      <c r="I54" s="16"/>
      <c r="J54" s="328"/>
    </row>
    <row r="55" spans="1:10" x14ac:dyDescent="0.5">
      <c r="A55" s="10"/>
      <c r="B55" s="14"/>
      <c r="C55" s="9"/>
      <c r="D55" s="10"/>
      <c r="E55" s="17"/>
      <c r="F55" s="16"/>
      <c r="G55" s="119"/>
      <c r="H55" s="17"/>
      <c r="I55" s="16"/>
      <c r="J55" s="328"/>
    </row>
    <row r="56" spans="1:10" x14ac:dyDescent="0.5">
      <c r="A56" s="10"/>
      <c r="B56" s="135"/>
      <c r="C56" s="9"/>
      <c r="D56" s="10"/>
      <c r="E56" s="17"/>
      <c r="F56" s="16"/>
      <c r="G56" s="119"/>
      <c r="H56" s="17"/>
      <c r="I56" s="16"/>
      <c r="J56" s="328"/>
    </row>
    <row r="57" spans="1:10" x14ac:dyDescent="0.5">
      <c r="A57" s="10"/>
      <c r="B57" s="14"/>
      <c r="C57" s="9"/>
      <c r="D57" s="10"/>
      <c r="E57" s="17"/>
      <c r="F57" s="16"/>
      <c r="G57" s="16"/>
      <c r="H57" s="17"/>
      <c r="I57" s="16"/>
      <c r="J57" s="328"/>
    </row>
    <row r="58" spans="1:10" x14ac:dyDescent="0.5">
      <c r="A58" s="10"/>
      <c r="B58" s="14"/>
      <c r="C58" s="9"/>
      <c r="D58" s="10"/>
      <c r="E58" s="17"/>
      <c r="F58" s="16"/>
      <c r="G58" s="16"/>
      <c r="H58" s="17"/>
      <c r="I58" s="16"/>
      <c r="J58" s="328"/>
    </row>
    <row r="59" spans="1:10" x14ac:dyDescent="0.5">
      <c r="A59" s="10"/>
      <c r="B59" s="14"/>
      <c r="C59" s="9"/>
      <c r="D59" s="10"/>
      <c r="E59" s="17"/>
      <c r="F59" s="16"/>
      <c r="G59" s="16"/>
      <c r="H59" s="17"/>
      <c r="I59" s="16"/>
      <c r="J59" s="328"/>
    </row>
    <row r="60" spans="1:10" x14ac:dyDescent="0.5">
      <c r="A60" s="10"/>
      <c r="B60" s="14"/>
      <c r="C60" s="9"/>
      <c r="D60" s="10"/>
      <c r="E60" s="17"/>
      <c r="F60" s="16"/>
      <c r="G60" s="16"/>
      <c r="H60" s="17"/>
      <c r="I60" s="16"/>
      <c r="J60" s="14"/>
    </row>
    <row r="61" spans="1:10" x14ac:dyDescent="0.5">
      <c r="A61" s="10"/>
      <c r="B61" s="135"/>
      <c r="C61" s="9"/>
      <c r="D61" s="10"/>
      <c r="E61" s="17"/>
      <c r="F61" s="16"/>
      <c r="G61" s="119"/>
      <c r="H61" s="17"/>
      <c r="I61" s="16"/>
      <c r="J61" s="328"/>
    </row>
    <row r="62" spans="1:10" x14ac:dyDescent="0.5">
      <c r="A62" s="10"/>
      <c r="B62" s="14"/>
      <c r="C62" s="9"/>
      <c r="D62" s="10"/>
      <c r="E62" s="17"/>
      <c r="F62" s="16"/>
      <c r="G62" s="16"/>
      <c r="H62" s="17"/>
      <c r="I62" s="16"/>
      <c r="J62" s="328"/>
    </row>
    <row r="63" spans="1:10" x14ac:dyDescent="0.5">
      <c r="A63" s="10"/>
      <c r="B63" s="14"/>
      <c r="C63" s="9"/>
      <c r="D63" s="10"/>
      <c r="E63" s="17"/>
      <c r="F63" s="16"/>
      <c r="G63" s="16"/>
      <c r="H63" s="17"/>
      <c r="I63" s="16"/>
      <c r="J63" s="14"/>
    </row>
    <row r="64" spans="1:10" x14ac:dyDescent="0.5">
      <c r="A64" s="10"/>
      <c r="B64" s="14"/>
      <c r="C64" s="9"/>
      <c r="D64" s="10"/>
      <c r="E64" s="17"/>
      <c r="F64" s="16"/>
      <c r="G64" s="16"/>
      <c r="H64" s="17"/>
      <c r="I64" s="16"/>
      <c r="J64" s="14"/>
    </row>
    <row r="65" spans="1:11" x14ac:dyDescent="0.5">
      <c r="A65" s="10"/>
      <c r="B65" s="135"/>
      <c r="C65" s="9"/>
      <c r="D65" s="10"/>
      <c r="E65" s="17"/>
      <c r="F65" s="16"/>
      <c r="G65" s="16"/>
      <c r="H65" s="17"/>
      <c r="I65" s="16"/>
      <c r="J65" s="14"/>
    </row>
    <row r="66" spans="1:11" x14ac:dyDescent="0.5">
      <c r="A66" s="10"/>
      <c r="B66" s="14"/>
      <c r="C66" s="9"/>
      <c r="D66" s="10"/>
      <c r="E66" s="13"/>
      <c r="F66" s="13"/>
      <c r="G66" s="9"/>
      <c r="H66" s="11"/>
      <c r="I66" s="16"/>
      <c r="J66" s="328"/>
    </row>
    <row r="67" spans="1:11" x14ac:dyDescent="0.5">
      <c r="A67" s="10"/>
      <c r="B67" s="14"/>
      <c r="C67" s="9"/>
      <c r="D67" s="10"/>
      <c r="E67" s="13"/>
      <c r="F67" s="13"/>
      <c r="G67" s="9"/>
      <c r="H67" s="11"/>
      <c r="I67" s="16"/>
      <c r="J67" s="328"/>
    </row>
    <row r="68" spans="1:11" x14ac:dyDescent="0.5">
      <c r="A68" s="10"/>
      <c r="B68" s="14"/>
      <c r="C68" s="9"/>
      <c r="D68" s="10"/>
      <c r="E68" s="13"/>
      <c r="F68" s="13"/>
      <c r="G68" s="9"/>
      <c r="H68" s="11"/>
      <c r="I68" s="16"/>
      <c r="J68" s="328"/>
    </row>
    <row r="69" spans="1:11" x14ac:dyDescent="0.5">
      <c r="A69" s="10"/>
      <c r="B69" s="14"/>
      <c r="C69" s="9"/>
      <c r="D69" s="10"/>
      <c r="E69" s="17"/>
      <c r="F69" s="16"/>
      <c r="G69" s="16"/>
      <c r="H69" s="17"/>
      <c r="I69" s="16"/>
      <c r="J69" s="14"/>
    </row>
    <row r="70" spans="1:11" x14ac:dyDescent="0.5">
      <c r="A70" s="10"/>
      <c r="B70" s="135"/>
      <c r="C70" s="9"/>
      <c r="D70" s="10"/>
      <c r="E70" s="17"/>
      <c r="F70" s="16"/>
      <c r="G70" s="16"/>
      <c r="H70" s="17"/>
      <c r="I70" s="16"/>
      <c r="J70" s="14"/>
    </row>
    <row r="71" spans="1:11" x14ac:dyDescent="0.5">
      <c r="A71" s="10"/>
      <c r="B71" s="14"/>
      <c r="C71" s="9"/>
      <c r="D71" s="10"/>
      <c r="E71" s="13"/>
      <c r="F71" s="13"/>
      <c r="G71" s="9"/>
      <c r="H71" s="11"/>
      <c r="I71" s="16"/>
      <c r="J71" s="328"/>
    </row>
    <row r="72" spans="1:11" x14ac:dyDescent="0.5">
      <c r="A72" s="10"/>
      <c r="B72" s="214"/>
      <c r="C72" s="9"/>
      <c r="D72" s="10"/>
      <c r="E72" s="17"/>
      <c r="F72" s="16"/>
      <c r="G72" s="16"/>
      <c r="H72" s="17"/>
      <c r="I72" s="16"/>
      <c r="J72" s="14"/>
    </row>
    <row r="73" spans="1:11" x14ac:dyDescent="0.5">
      <c r="A73" s="10"/>
      <c r="B73" s="135"/>
      <c r="C73" s="9"/>
      <c r="D73" s="15"/>
      <c r="E73" s="17"/>
      <c r="F73" s="16"/>
      <c r="G73" s="16"/>
      <c r="H73" s="17"/>
      <c r="I73" s="16"/>
      <c r="J73" s="14"/>
    </row>
    <row r="74" spans="1:11" x14ac:dyDescent="0.5">
      <c r="A74" s="10"/>
      <c r="B74" s="14"/>
      <c r="C74" s="9"/>
      <c r="D74" s="10"/>
      <c r="E74" s="13"/>
      <c r="F74" s="13"/>
      <c r="G74" s="9"/>
      <c r="H74" s="11"/>
      <c r="I74" s="16"/>
      <c r="J74" s="328"/>
    </row>
    <row r="75" spans="1:11" x14ac:dyDescent="0.5">
      <c r="A75" s="10"/>
      <c r="B75" s="14"/>
      <c r="C75" s="9"/>
      <c r="D75" s="10"/>
      <c r="E75" s="13"/>
      <c r="F75" s="13"/>
      <c r="G75" s="9"/>
      <c r="H75" s="11"/>
      <c r="I75" s="16"/>
      <c r="J75" s="328"/>
    </row>
    <row r="76" spans="1:11" x14ac:dyDescent="0.5">
      <c r="A76" s="10"/>
      <c r="B76" s="14"/>
      <c r="C76" s="9"/>
      <c r="D76" s="10"/>
      <c r="E76" s="13"/>
      <c r="F76" s="13"/>
      <c r="G76" s="9"/>
      <c r="H76" s="11"/>
      <c r="I76" s="16"/>
      <c r="J76" s="328"/>
    </row>
    <row r="77" spans="1:11" x14ac:dyDescent="0.5">
      <c r="A77" s="10"/>
      <c r="B77" s="14"/>
      <c r="C77" s="9"/>
      <c r="D77" s="15"/>
      <c r="E77" s="17"/>
      <c r="F77" s="16"/>
      <c r="G77" s="13"/>
      <c r="H77" s="13"/>
      <c r="I77" s="16"/>
      <c r="J77" s="14"/>
    </row>
    <row r="78" spans="1:11" x14ac:dyDescent="0.5">
      <c r="A78" s="10"/>
      <c r="B78" s="210"/>
      <c r="C78" s="9"/>
      <c r="D78" s="10"/>
      <c r="E78" s="17"/>
      <c r="F78" s="25"/>
      <c r="G78" s="16"/>
      <c r="H78" s="25"/>
      <c r="I78" s="25"/>
      <c r="J78" s="14"/>
      <c r="K78" s="6"/>
    </row>
    <row r="79" spans="1:11" s="2" customFormat="1" x14ac:dyDescent="0.5">
      <c r="A79" s="10"/>
      <c r="B79" s="187"/>
      <c r="C79" s="9"/>
      <c r="D79" s="10"/>
      <c r="E79" s="11"/>
      <c r="F79" s="9"/>
      <c r="G79" s="9"/>
      <c r="H79" s="11"/>
      <c r="I79" s="27"/>
      <c r="J79" s="328"/>
    </row>
    <row r="80" spans="1:11" s="2" customFormat="1" x14ac:dyDescent="0.5">
      <c r="A80" s="10"/>
      <c r="B80" s="187"/>
      <c r="C80" s="9"/>
      <c r="D80" s="10"/>
      <c r="E80" s="11"/>
      <c r="F80" s="9"/>
      <c r="G80" s="9"/>
      <c r="H80" s="11"/>
      <c r="I80" s="27"/>
      <c r="J80" s="328"/>
    </row>
    <row r="81" spans="1:10" s="2" customFormat="1" x14ac:dyDescent="0.5">
      <c r="A81" s="10"/>
      <c r="B81" s="187"/>
      <c r="C81" s="9"/>
      <c r="D81" s="10"/>
      <c r="E81" s="11"/>
      <c r="F81" s="9"/>
      <c r="G81" s="9"/>
      <c r="H81" s="11"/>
      <c r="I81" s="27"/>
      <c r="J81" s="328"/>
    </row>
    <row r="82" spans="1:10" s="2" customFormat="1" x14ac:dyDescent="0.5">
      <c r="A82" s="10"/>
      <c r="B82" s="187"/>
      <c r="C82" s="9"/>
      <c r="D82" s="10"/>
      <c r="E82" s="11"/>
      <c r="F82" s="9"/>
      <c r="G82" s="9"/>
      <c r="H82" s="11"/>
      <c r="I82" s="27"/>
      <c r="J82" s="328"/>
    </row>
    <row r="83" spans="1:10" x14ac:dyDescent="0.5">
      <c r="A83" s="10"/>
      <c r="B83" s="28"/>
      <c r="C83" s="16"/>
      <c r="D83" s="15"/>
      <c r="E83" s="29"/>
      <c r="F83" s="30"/>
      <c r="G83" s="31"/>
      <c r="H83" s="30"/>
      <c r="I83" s="30"/>
      <c r="J83" s="14"/>
    </row>
    <row r="84" spans="1:10" x14ac:dyDescent="0.5">
      <c r="A84" s="10"/>
      <c r="B84" s="127"/>
      <c r="C84" s="16"/>
      <c r="D84" s="15"/>
      <c r="E84" s="29"/>
      <c r="F84" s="30"/>
      <c r="G84" s="31"/>
      <c r="H84" s="30"/>
      <c r="I84" s="30"/>
      <c r="J84" s="14"/>
    </row>
    <row r="85" spans="1:10" x14ac:dyDescent="0.5">
      <c r="A85" s="10"/>
      <c r="B85" s="28"/>
      <c r="C85" s="16"/>
      <c r="D85" s="15"/>
      <c r="E85" s="29"/>
      <c r="F85" s="30"/>
      <c r="G85" s="31"/>
      <c r="H85" s="30"/>
      <c r="I85" s="30"/>
      <c r="J85" s="328"/>
    </row>
    <row r="86" spans="1:10" x14ac:dyDescent="0.5">
      <c r="A86" s="10"/>
      <c r="B86" s="28"/>
      <c r="C86" s="16"/>
      <c r="D86" s="15"/>
      <c r="E86" s="29"/>
      <c r="F86" s="30"/>
      <c r="G86" s="32"/>
      <c r="H86" s="32"/>
      <c r="I86" s="30"/>
      <c r="J86" s="14"/>
    </row>
    <row r="87" spans="1:10" x14ac:dyDescent="0.5">
      <c r="A87" s="10"/>
      <c r="B87" s="127"/>
      <c r="C87" s="16"/>
      <c r="D87" s="15"/>
      <c r="E87" s="29"/>
      <c r="F87" s="30"/>
      <c r="G87" s="31"/>
      <c r="H87" s="30"/>
      <c r="I87" s="30"/>
      <c r="J87" s="14"/>
    </row>
    <row r="88" spans="1:10" x14ac:dyDescent="0.5">
      <c r="A88" s="10"/>
      <c r="B88" s="28"/>
      <c r="C88" s="16"/>
      <c r="D88" s="15"/>
      <c r="E88" s="29"/>
      <c r="F88" s="30"/>
      <c r="G88" s="31"/>
      <c r="H88" s="30"/>
      <c r="I88" s="30"/>
      <c r="J88" s="328"/>
    </row>
    <row r="89" spans="1:10" x14ac:dyDescent="0.5">
      <c r="A89" s="10"/>
      <c r="B89" s="28"/>
      <c r="C89" s="16"/>
      <c r="D89" s="15"/>
      <c r="E89" s="29"/>
      <c r="F89" s="30"/>
      <c r="G89" s="31"/>
      <c r="H89" s="30"/>
      <c r="I89" s="30"/>
      <c r="J89" s="328"/>
    </row>
    <row r="90" spans="1:10" x14ac:dyDescent="0.5">
      <c r="A90" s="10"/>
      <c r="B90" s="28"/>
      <c r="C90" s="16"/>
      <c r="D90" s="15"/>
      <c r="E90" s="29"/>
      <c r="F90" s="30"/>
      <c r="G90" s="31"/>
      <c r="H90" s="30"/>
      <c r="I90" s="30"/>
      <c r="J90" s="328"/>
    </row>
    <row r="91" spans="1:10" x14ac:dyDescent="0.5">
      <c r="A91" s="10"/>
      <c r="B91" s="28"/>
      <c r="C91" s="16"/>
      <c r="D91" s="15"/>
      <c r="E91" s="29"/>
      <c r="F91" s="30"/>
      <c r="G91" s="31"/>
      <c r="H91" s="30"/>
      <c r="I91" s="30"/>
      <c r="J91" s="14"/>
    </row>
    <row r="92" spans="1:10" x14ac:dyDescent="0.5">
      <c r="A92" s="10"/>
      <c r="B92" s="28"/>
      <c r="C92" s="16"/>
      <c r="D92" s="15"/>
      <c r="E92" s="29"/>
      <c r="F92" s="30"/>
      <c r="G92" s="31"/>
      <c r="H92" s="30"/>
      <c r="I92" s="30"/>
      <c r="J92" s="14"/>
    </row>
    <row r="93" spans="1:10" x14ac:dyDescent="0.5">
      <c r="A93" s="10"/>
      <c r="B93" s="28"/>
      <c r="C93" s="16"/>
      <c r="D93" s="15"/>
      <c r="E93" s="29"/>
      <c r="F93" s="30"/>
      <c r="G93" s="31"/>
      <c r="H93" s="30"/>
      <c r="I93" s="30"/>
      <c r="J93" s="14"/>
    </row>
    <row r="94" spans="1:10" x14ac:dyDescent="0.5">
      <c r="A94" s="10"/>
      <c r="B94" s="127"/>
      <c r="C94" s="16"/>
      <c r="D94" s="15"/>
      <c r="E94" s="29"/>
      <c r="F94" s="30"/>
      <c r="G94" s="31"/>
      <c r="H94" s="30"/>
      <c r="I94" s="30"/>
      <c r="J94" s="14"/>
    </row>
    <row r="95" spans="1:10" x14ac:dyDescent="0.5">
      <c r="A95" s="10"/>
      <c r="B95" s="28"/>
      <c r="C95" s="16"/>
      <c r="D95" s="15"/>
      <c r="E95" s="29"/>
      <c r="F95" s="30"/>
      <c r="G95" s="31"/>
      <c r="H95" s="30"/>
      <c r="I95" s="30"/>
      <c r="J95" s="328"/>
    </row>
    <row r="96" spans="1:10" x14ac:dyDescent="0.5">
      <c r="A96" s="10"/>
      <c r="B96" s="28"/>
      <c r="C96" s="16"/>
      <c r="D96" s="15"/>
      <c r="E96" s="29"/>
      <c r="F96" s="30"/>
      <c r="G96" s="31"/>
      <c r="H96" s="30"/>
      <c r="I96" s="30"/>
      <c r="J96" s="328"/>
    </row>
    <row r="97" spans="1:10" x14ac:dyDescent="0.5">
      <c r="A97" s="10"/>
      <c r="B97" s="28"/>
      <c r="C97" s="16"/>
      <c r="D97" s="15"/>
      <c r="E97" s="29"/>
      <c r="F97" s="30"/>
      <c r="G97" s="31"/>
      <c r="H97" s="30"/>
      <c r="I97" s="30"/>
      <c r="J97" s="328"/>
    </row>
    <row r="98" spans="1:10" x14ac:dyDescent="0.5">
      <c r="A98" s="10"/>
      <c r="B98" s="28"/>
      <c r="C98" s="16"/>
      <c r="D98" s="15"/>
      <c r="E98" s="29"/>
      <c r="F98" s="30"/>
      <c r="G98" s="31"/>
      <c r="H98" s="30"/>
      <c r="I98" s="30"/>
      <c r="J98" s="328"/>
    </row>
    <row r="99" spans="1:10" x14ac:dyDescent="0.5">
      <c r="A99" s="10"/>
      <c r="B99" s="28"/>
      <c r="C99" s="16"/>
      <c r="D99" s="15"/>
      <c r="E99" s="29"/>
      <c r="F99" s="30"/>
      <c r="G99" s="31"/>
      <c r="H99" s="30"/>
      <c r="I99" s="30"/>
      <c r="J99" s="328"/>
    </row>
    <row r="100" spans="1:10" s="39" customFormat="1" x14ac:dyDescent="0.5">
      <c r="A100" s="52"/>
      <c r="B100" s="187"/>
      <c r="C100" s="11"/>
      <c r="D100" s="10"/>
      <c r="E100" s="11"/>
      <c r="F100" s="54"/>
      <c r="G100" s="54"/>
      <c r="H100" s="54"/>
      <c r="I100" s="54"/>
      <c r="J100" s="327"/>
    </row>
    <row r="101" spans="1:10" x14ac:dyDescent="0.5">
      <c r="A101" s="10"/>
      <c r="B101" s="28"/>
      <c r="C101" s="16"/>
      <c r="D101" s="15"/>
      <c r="E101" s="29"/>
      <c r="F101" s="30"/>
      <c r="G101" s="31"/>
      <c r="H101" s="30"/>
      <c r="I101" s="30"/>
      <c r="J101" s="14"/>
    </row>
    <row r="102" spans="1:10" s="39" customFormat="1" x14ac:dyDescent="0.5">
      <c r="A102" s="52"/>
      <c r="B102" s="187"/>
      <c r="C102" s="11"/>
      <c r="D102" s="10"/>
      <c r="E102" s="11"/>
      <c r="F102" s="54"/>
      <c r="G102" s="54"/>
      <c r="H102" s="54"/>
      <c r="I102" s="54"/>
      <c r="J102" s="327"/>
    </row>
    <row r="103" spans="1:10" x14ac:dyDescent="0.5">
      <c r="A103" s="10"/>
      <c r="B103" s="28"/>
      <c r="C103" s="16"/>
      <c r="D103" s="15"/>
      <c r="E103" s="29"/>
      <c r="F103" s="30"/>
      <c r="G103" s="31"/>
      <c r="H103" s="30"/>
      <c r="I103" s="30"/>
      <c r="J103" s="14"/>
    </row>
    <row r="104" spans="1:10" s="39" customFormat="1" x14ac:dyDescent="0.5">
      <c r="A104" s="52"/>
      <c r="B104" s="187"/>
      <c r="C104" s="11"/>
      <c r="D104" s="10"/>
      <c r="E104" s="11"/>
      <c r="F104" s="54"/>
      <c r="G104" s="54"/>
      <c r="H104" s="54"/>
      <c r="I104" s="54"/>
      <c r="J104" s="327"/>
    </row>
    <row r="105" spans="1:10" x14ac:dyDescent="0.5">
      <c r="A105" s="10"/>
      <c r="B105" s="28"/>
      <c r="C105" s="16"/>
      <c r="D105" s="15"/>
      <c r="E105" s="29"/>
      <c r="F105" s="30"/>
      <c r="G105" s="31"/>
      <c r="H105" s="30"/>
      <c r="I105" s="30"/>
      <c r="J105" s="14"/>
    </row>
    <row r="106" spans="1:10" s="39" customFormat="1" x14ac:dyDescent="0.5">
      <c r="A106" s="52"/>
      <c r="B106" s="215"/>
      <c r="C106" s="11"/>
      <c r="D106" s="10"/>
      <c r="E106" s="11"/>
      <c r="F106" s="54"/>
      <c r="G106" s="54"/>
      <c r="H106" s="54"/>
      <c r="I106" s="54"/>
      <c r="J106" s="327"/>
    </row>
    <row r="107" spans="1:10" x14ac:dyDescent="0.5">
      <c r="A107" s="10"/>
      <c r="B107" s="28"/>
      <c r="C107" s="16"/>
      <c r="D107" s="15"/>
      <c r="E107" s="29"/>
      <c r="F107" s="30"/>
      <c r="G107" s="31"/>
      <c r="H107" s="30"/>
      <c r="I107" s="30"/>
      <c r="J107" s="14"/>
    </row>
    <row r="108" spans="1:10" x14ac:dyDescent="0.5">
      <c r="A108" s="10"/>
      <c r="B108" s="28"/>
      <c r="C108" s="16"/>
      <c r="D108" s="15"/>
      <c r="E108" s="29"/>
      <c r="F108" s="30"/>
      <c r="G108" s="31"/>
      <c r="H108" s="30"/>
      <c r="I108" s="30"/>
      <c r="J108" s="14"/>
    </row>
    <row r="109" spans="1:10" x14ac:dyDescent="0.5">
      <c r="A109" s="10"/>
      <c r="B109" s="28"/>
      <c r="C109" s="16"/>
      <c r="D109" s="15"/>
      <c r="E109" s="29"/>
      <c r="F109" s="30"/>
      <c r="G109" s="31"/>
      <c r="H109" s="30"/>
      <c r="I109" s="30"/>
      <c r="J109" s="14"/>
    </row>
    <row r="110" spans="1:10" s="39" customFormat="1" x14ac:dyDescent="0.5">
      <c r="A110" s="52"/>
      <c r="B110" s="187"/>
      <c r="C110" s="11"/>
      <c r="D110" s="10"/>
      <c r="E110" s="11"/>
      <c r="F110" s="54"/>
      <c r="G110" s="54"/>
      <c r="H110" s="54"/>
      <c r="I110" s="54"/>
      <c r="J110" s="327"/>
    </row>
    <row r="111" spans="1:10" s="39" customFormat="1" x14ac:dyDescent="0.5">
      <c r="A111" s="49"/>
      <c r="B111" s="56"/>
      <c r="C111" s="17"/>
      <c r="D111" s="15"/>
      <c r="E111" s="17"/>
      <c r="F111" s="182"/>
      <c r="G111" s="54"/>
      <c r="H111" s="54"/>
      <c r="I111" s="182"/>
      <c r="J111" s="15"/>
    </row>
    <row r="112" spans="1:10" s="39" customFormat="1" x14ac:dyDescent="0.5">
      <c r="A112" s="52"/>
      <c r="B112" s="187"/>
      <c r="C112" s="11"/>
      <c r="D112" s="10"/>
      <c r="E112" s="11"/>
      <c r="F112" s="54"/>
      <c r="G112" s="54"/>
      <c r="H112" s="54"/>
      <c r="I112" s="54"/>
      <c r="J112" s="327"/>
    </row>
    <row r="113" spans="1:11" x14ac:dyDescent="0.5">
      <c r="A113" s="10"/>
      <c r="B113" s="28"/>
      <c r="C113" s="16"/>
      <c r="D113" s="15"/>
      <c r="E113" s="29"/>
      <c r="F113" s="30"/>
      <c r="G113" s="32"/>
      <c r="H113" s="32"/>
      <c r="I113" s="30"/>
      <c r="J113" s="14"/>
    </row>
    <row r="114" spans="1:11" x14ac:dyDescent="0.5">
      <c r="A114" s="10"/>
      <c r="B114" s="28"/>
      <c r="C114" s="16"/>
      <c r="D114" s="15"/>
      <c r="E114" s="10"/>
      <c r="F114" s="10"/>
      <c r="G114" s="9"/>
      <c r="H114" s="11"/>
      <c r="I114" s="9"/>
      <c r="J114" s="14"/>
    </row>
    <row r="115" spans="1:11" x14ac:dyDescent="0.5">
      <c r="A115" s="10"/>
      <c r="B115" s="28"/>
      <c r="C115" s="16"/>
      <c r="D115" s="15"/>
      <c r="E115" s="10"/>
      <c r="F115" s="10"/>
      <c r="G115" s="9"/>
      <c r="H115" s="11"/>
      <c r="I115" s="9"/>
      <c r="J115" s="14"/>
    </row>
    <row r="116" spans="1:11" x14ac:dyDescent="0.5">
      <c r="A116" s="10"/>
      <c r="B116" s="216"/>
      <c r="C116" s="9"/>
      <c r="D116" s="10"/>
      <c r="E116" s="17"/>
      <c r="F116" s="25"/>
      <c r="G116" s="25"/>
      <c r="H116" s="25"/>
      <c r="I116" s="25"/>
      <c r="J116" s="14"/>
      <c r="K116" s="6"/>
    </row>
    <row r="117" spans="1:11" x14ac:dyDescent="0.5">
      <c r="A117" s="10"/>
      <c r="B117" s="210"/>
      <c r="C117" s="9"/>
      <c r="D117" s="10"/>
      <c r="E117" s="17"/>
      <c r="F117" s="16"/>
      <c r="G117" s="16"/>
      <c r="H117" s="17"/>
      <c r="I117" s="25"/>
      <c r="J117" s="14"/>
    </row>
    <row r="118" spans="1:11" x14ac:dyDescent="0.5">
      <c r="A118" s="10"/>
      <c r="B118" s="152"/>
      <c r="C118" s="9"/>
      <c r="D118" s="10"/>
      <c r="E118" s="29"/>
      <c r="F118" s="30"/>
      <c r="G118" s="31"/>
      <c r="H118" s="30"/>
      <c r="I118" s="30"/>
      <c r="J118" s="14"/>
    </row>
    <row r="119" spans="1:11" x14ac:dyDescent="0.5">
      <c r="A119" s="10"/>
      <c r="B119" s="152"/>
      <c r="C119" s="9"/>
      <c r="D119" s="10"/>
      <c r="E119" s="29"/>
      <c r="F119" s="30"/>
      <c r="G119" s="31"/>
      <c r="H119" s="30"/>
      <c r="I119" s="30"/>
      <c r="J119" s="14"/>
    </row>
    <row r="120" spans="1:11" x14ac:dyDescent="0.5">
      <c r="A120" s="10"/>
      <c r="B120" s="216"/>
      <c r="C120" s="9"/>
      <c r="D120" s="10"/>
      <c r="E120" s="17"/>
      <c r="F120" s="25"/>
      <c r="G120" s="25"/>
      <c r="H120" s="34"/>
      <c r="I120" s="25"/>
      <c r="J120" s="14"/>
      <c r="K120" s="6"/>
    </row>
    <row r="121" spans="1:11" s="39" customFormat="1" x14ac:dyDescent="0.5">
      <c r="A121" s="52"/>
      <c r="B121" s="217"/>
      <c r="C121" s="11"/>
      <c r="D121" s="10"/>
      <c r="E121" s="11"/>
      <c r="F121" s="54"/>
      <c r="G121" s="54"/>
      <c r="H121" s="54"/>
      <c r="I121" s="54"/>
      <c r="J121" s="327"/>
    </row>
    <row r="122" spans="1:11" s="39" customFormat="1" x14ac:dyDescent="0.5">
      <c r="A122" s="49"/>
      <c r="B122" s="56"/>
      <c r="C122" s="17"/>
      <c r="D122" s="15"/>
      <c r="E122" s="17"/>
      <c r="F122" s="182"/>
      <c r="G122" s="397"/>
      <c r="H122" s="397"/>
      <c r="I122" s="182"/>
      <c r="J122" s="15"/>
    </row>
    <row r="123" spans="1:11" s="39" customFormat="1" x14ac:dyDescent="0.5">
      <c r="A123" s="52"/>
      <c r="B123" s="187"/>
      <c r="C123" s="11"/>
      <c r="D123" s="10"/>
      <c r="E123" s="11"/>
      <c r="F123" s="54"/>
      <c r="G123" s="397"/>
      <c r="H123" s="397"/>
      <c r="I123" s="54"/>
      <c r="J123" s="327"/>
    </row>
    <row r="124" spans="1:11" s="39" customFormat="1" x14ac:dyDescent="0.5">
      <c r="A124" s="52"/>
      <c r="B124" s="187"/>
      <c r="C124" s="10"/>
      <c r="D124" s="10"/>
      <c r="E124" s="10"/>
      <c r="F124" s="54"/>
      <c r="G124" s="54"/>
      <c r="H124" s="54"/>
      <c r="I124" s="54"/>
      <c r="J124" s="327"/>
    </row>
    <row r="125" spans="1:11" s="39" customFormat="1" x14ac:dyDescent="0.5">
      <c r="A125" s="52"/>
      <c r="B125" s="188"/>
      <c r="C125" s="10"/>
      <c r="D125" s="10"/>
      <c r="E125" s="10"/>
      <c r="F125" s="58"/>
      <c r="G125" s="58"/>
      <c r="H125" s="58"/>
      <c r="I125" s="58"/>
      <c r="J125" s="327"/>
    </row>
  </sheetData>
  <mergeCells count="25">
    <mergeCell ref="G122:H122"/>
    <mergeCell ref="G123:H123"/>
    <mergeCell ref="G18:H18"/>
    <mergeCell ref="G24:H24"/>
    <mergeCell ref="G9:H9"/>
    <mergeCell ref="G19:H19"/>
    <mergeCell ref="G25:H25"/>
    <mergeCell ref="G27:H27"/>
    <mergeCell ref="G20:H20"/>
    <mergeCell ref="G21:H21"/>
    <mergeCell ref="G22:H22"/>
    <mergeCell ref="G23:H23"/>
    <mergeCell ref="G29:H29"/>
    <mergeCell ref="G28:H28"/>
    <mergeCell ref="J9:J10"/>
    <mergeCell ref="A2:J2"/>
    <mergeCell ref="A3:G3"/>
    <mergeCell ref="A4:G4"/>
    <mergeCell ref="A5:B5"/>
    <mergeCell ref="A6:G6"/>
    <mergeCell ref="A9:A10"/>
    <mergeCell ref="B9:B10"/>
    <mergeCell ref="C9:C10"/>
    <mergeCell ref="D9:D10"/>
    <mergeCell ref="E9:F9"/>
  </mergeCells>
  <pageMargins left="0.7" right="0.7" top="0.75" bottom="0.75" header="0.3" footer="0.3"/>
  <pageSetup paperSize="9" scale="97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L99"/>
  <sheetViews>
    <sheetView topLeftCell="A76" zoomScale="90" zoomScaleNormal="90" workbookViewId="0">
      <selection activeCell="L5" sqref="L5"/>
    </sheetView>
  </sheetViews>
  <sheetFormatPr defaultColWidth="9" defaultRowHeight="21.75" x14ac:dyDescent="0.5"/>
  <cols>
    <col min="1" max="1" width="6.33203125" style="3" customWidth="1"/>
    <col min="2" max="2" width="57.6640625" style="189" customWidth="1"/>
    <col min="3" max="3" width="6.33203125" style="3" hidden="1" customWidth="1"/>
    <col min="4" max="4" width="9.1640625" style="3" bestFit="1" customWidth="1"/>
    <col min="5" max="5" width="12.33203125" style="6" customWidth="1"/>
    <col min="6" max="6" width="10.6640625" style="3" hidden="1" customWidth="1"/>
    <col min="7" max="7" width="11.33203125" style="3" bestFit="1" customWidth="1"/>
    <col min="8" max="8" width="8.83203125" style="3" hidden="1" customWidth="1"/>
    <col min="9" max="9" width="15.5" style="3" hidden="1" customWidth="1"/>
    <col min="10" max="10" width="13.6640625" style="189" customWidth="1"/>
    <col min="11" max="11" width="10.33203125" style="3" bestFit="1" customWidth="1"/>
    <col min="12" max="256" width="9" style="3"/>
    <col min="257" max="257" width="6.33203125" style="3" customWidth="1"/>
    <col min="258" max="258" width="74.1640625" style="3" customWidth="1"/>
    <col min="259" max="259" width="7.5" style="3" customWidth="1"/>
    <col min="260" max="260" width="7" style="3" customWidth="1"/>
    <col min="261" max="261" width="10" style="3" bestFit="1" customWidth="1"/>
    <col min="262" max="262" width="10.6640625" style="3" bestFit="1" customWidth="1"/>
    <col min="263" max="263" width="8.83203125" style="3" customWidth="1"/>
    <col min="264" max="264" width="10.83203125" style="3" customWidth="1"/>
    <col min="265" max="265" width="14.83203125" style="3" customWidth="1"/>
    <col min="266" max="266" width="8.6640625" style="3" customWidth="1"/>
    <col min="267" max="267" width="10.33203125" style="3" bestFit="1" customWidth="1"/>
    <col min="268" max="512" width="9" style="3"/>
    <col min="513" max="513" width="6.33203125" style="3" customWidth="1"/>
    <col min="514" max="514" width="74.1640625" style="3" customWidth="1"/>
    <col min="515" max="515" width="7.5" style="3" customWidth="1"/>
    <col min="516" max="516" width="7" style="3" customWidth="1"/>
    <col min="517" max="517" width="10" style="3" bestFit="1" customWidth="1"/>
    <col min="518" max="518" width="10.6640625" style="3" bestFit="1" customWidth="1"/>
    <col min="519" max="519" width="8.83203125" style="3" customWidth="1"/>
    <col min="520" max="520" width="10.83203125" style="3" customWidth="1"/>
    <col min="521" max="521" width="14.83203125" style="3" customWidth="1"/>
    <col min="522" max="522" width="8.6640625" style="3" customWidth="1"/>
    <col min="523" max="523" width="10.33203125" style="3" bestFit="1" customWidth="1"/>
    <col min="524" max="768" width="9" style="3"/>
    <col min="769" max="769" width="6.33203125" style="3" customWidth="1"/>
    <col min="770" max="770" width="74.1640625" style="3" customWidth="1"/>
    <col min="771" max="771" width="7.5" style="3" customWidth="1"/>
    <col min="772" max="772" width="7" style="3" customWidth="1"/>
    <col min="773" max="773" width="10" style="3" bestFit="1" customWidth="1"/>
    <col min="774" max="774" width="10.6640625" style="3" bestFit="1" customWidth="1"/>
    <col min="775" max="775" width="8.83203125" style="3" customWidth="1"/>
    <col min="776" max="776" width="10.83203125" style="3" customWidth="1"/>
    <col min="777" max="777" width="14.83203125" style="3" customWidth="1"/>
    <col min="778" max="778" width="8.6640625" style="3" customWidth="1"/>
    <col min="779" max="779" width="10.33203125" style="3" bestFit="1" customWidth="1"/>
    <col min="780" max="1024" width="9" style="3"/>
    <col min="1025" max="1025" width="6.33203125" style="3" customWidth="1"/>
    <col min="1026" max="1026" width="74.1640625" style="3" customWidth="1"/>
    <col min="1027" max="1027" width="7.5" style="3" customWidth="1"/>
    <col min="1028" max="1028" width="7" style="3" customWidth="1"/>
    <col min="1029" max="1029" width="10" style="3" bestFit="1" customWidth="1"/>
    <col min="1030" max="1030" width="10.6640625" style="3" bestFit="1" customWidth="1"/>
    <col min="1031" max="1031" width="8.83203125" style="3" customWidth="1"/>
    <col min="1032" max="1032" width="10.83203125" style="3" customWidth="1"/>
    <col min="1033" max="1033" width="14.83203125" style="3" customWidth="1"/>
    <col min="1034" max="1034" width="8.6640625" style="3" customWidth="1"/>
    <col min="1035" max="1035" width="10.33203125" style="3" bestFit="1" customWidth="1"/>
    <col min="1036" max="1280" width="9" style="3"/>
    <col min="1281" max="1281" width="6.33203125" style="3" customWidth="1"/>
    <col min="1282" max="1282" width="74.1640625" style="3" customWidth="1"/>
    <col min="1283" max="1283" width="7.5" style="3" customWidth="1"/>
    <col min="1284" max="1284" width="7" style="3" customWidth="1"/>
    <col min="1285" max="1285" width="10" style="3" bestFit="1" customWidth="1"/>
    <col min="1286" max="1286" width="10.6640625" style="3" bestFit="1" customWidth="1"/>
    <col min="1287" max="1287" width="8.83203125" style="3" customWidth="1"/>
    <col min="1288" max="1288" width="10.83203125" style="3" customWidth="1"/>
    <col min="1289" max="1289" width="14.83203125" style="3" customWidth="1"/>
    <col min="1290" max="1290" width="8.6640625" style="3" customWidth="1"/>
    <col min="1291" max="1291" width="10.33203125" style="3" bestFit="1" customWidth="1"/>
    <col min="1292" max="1536" width="9" style="3"/>
    <col min="1537" max="1537" width="6.33203125" style="3" customWidth="1"/>
    <col min="1538" max="1538" width="74.1640625" style="3" customWidth="1"/>
    <col min="1539" max="1539" width="7.5" style="3" customWidth="1"/>
    <col min="1540" max="1540" width="7" style="3" customWidth="1"/>
    <col min="1541" max="1541" width="10" style="3" bestFit="1" customWidth="1"/>
    <col min="1542" max="1542" width="10.6640625" style="3" bestFit="1" customWidth="1"/>
    <col min="1543" max="1543" width="8.83203125" style="3" customWidth="1"/>
    <col min="1544" max="1544" width="10.83203125" style="3" customWidth="1"/>
    <col min="1545" max="1545" width="14.83203125" style="3" customWidth="1"/>
    <col min="1546" max="1546" width="8.6640625" style="3" customWidth="1"/>
    <col min="1547" max="1547" width="10.33203125" style="3" bestFit="1" customWidth="1"/>
    <col min="1548" max="1792" width="9" style="3"/>
    <col min="1793" max="1793" width="6.33203125" style="3" customWidth="1"/>
    <col min="1794" max="1794" width="74.1640625" style="3" customWidth="1"/>
    <col min="1795" max="1795" width="7.5" style="3" customWidth="1"/>
    <col min="1796" max="1796" width="7" style="3" customWidth="1"/>
    <col min="1797" max="1797" width="10" style="3" bestFit="1" customWidth="1"/>
    <col min="1798" max="1798" width="10.6640625" style="3" bestFit="1" customWidth="1"/>
    <col min="1799" max="1799" width="8.83203125" style="3" customWidth="1"/>
    <col min="1800" max="1800" width="10.83203125" style="3" customWidth="1"/>
    <col min="1801" max="1801" width="14.83203125" style="3" customWidth="1"/>
    <col min="1802" max="1802" width="8.6640625" style="3" customWidth="1"/>
    <col min="1803" max="1803" width="10.33203125" style="3" bestFit="1" customWidth="1"/>
    <col min="1804" max="2048" width="9" style="3"/>
    <col min="2049" max="2049" width="6.33203125" style="3" customWidth="1"/>
    <col min="2050" max="2050" width="74.1640625" style="3" customWidth="1"/>
    <col min="2051" max="2051" width="7.5" style="3" customWidth="1"/>
    <col min="2052" max="2052" width="7" style="3" customWidth="1"/>
    <col min="2053" max="2053" width="10" style="3" bestFit="1" customWidth="1"/>
    <col min="2054" max="2054" width="10.6640625" style="3" bestFit="1" customWidth="1"/>
    <col min="2055" max="2055" width="8.83203125" style="3" customWidth="1"/>
    <col min="2056" max="2056" width="10.83203125" style="3" customWidth="1"/>
    <col min="2057" max="2057" width="14.83203125" style="3" customWidth="1"/>
    <col min="2058" max="2058" width="8.6640625" style="3" customWidth="1"/>
    <col min="2059" max="2059" width="10.33203125" style="3" bestFit="1" customWidth="1"/>
    <col min="2060" max="2304" width="9" style="3"/>
    <col min="2305" max="2305" width="6.33203125" style="3" customWidth="1"/>
    <col min="2306" max="2306" width="74.1640625" style="3" customWidth="1"/>
    <col min="2307" max="2307" width="7.5" style="3" customWidth="1"/>
    <col min="2308" max="2308" width="7" style="3" customWidth="1"/>
    <col min="2309" max="2309" width="10" style="3" bestFit="1" customWidth="1"/>
    <col min="2310" max="2310" width="10.6640625" style="3" bestFit="1" customWidth="1"/>
    <col min="2311" max="2311" width="8.83203125" style="3" customWidth="1"/>
    <col min="2312" max="2312" width="10.83203125" style="3" customWidth="1"/>
    <col min="2313" max="2313" width="14.83203125" style="3" customWidth="1"/>
    <col min="2314" max="2314" width="8.6640625" style="3" customWidth="1"/>
    <col min="2315" max="2315" width="10.33203125" style="3" bestFit="1" customWidth="1"/>
    <col min="2316" max="2560" width="9" style="3"/>
    <col min="2561" max="2561" width="6.33203125" style="3" customWidth="1"/>
    <col min="2562" max="2562" width="74.1640625" style="3" customWidth="1"/>
    <col min="2563" max="2563" width="7.5" style="3" customWidth="1"/>
    <col min="2564" max="2564" width="7" style="3" customWidth="1"/>
    <col min="2565" max="2565" width="10" style="3" bestFit="1" customWidth="1"/>
    <col min="2566" max="2566" width="10.6640625" style="3" bestFit="1" customWidth="1"/>
    <col min="2567" max="2567" width="8.83203125" style="3" customWidth="1"/>
    <col min="2568" max="2568" width="10.83203125" style="3" customWidth="1"/>
    <col min="2569" max="2569" width="14.83203125" style="3" customWidth="1"/>
    <col min="2570" max="2570" width="8.6640625" style="3" customWidth="1"/>
    <col min="2571" max="2571" width="10.33203125" style="3" bestFit="1" customWidth="1"/>
    <col min="2572" max="2816" width="9" style="3"/>
    <col min="2817" max="2817" width="6.33203125" style="3" customWidth="1"/>
    <col min="2818" max="2818" width="74.1640625" style="3" customWidth="1"/>
    <col min="2819" max="2819" width="7.5" style="3" customWidth="1"/>
    <col min="2820" max="2820" width="7" style="3" customWidth="1"/>
    <col min="2821" max="2821" width="10" style="3" bestFit="1" customWidth="1"/>
    <col min="2822" max="2822" width="10.6640625" style="3" bestFit="1" customWidth="1"/>
    <col min="2823" max="2823" width="8.83203125" style="3" customWidth="1"/>
    <col min="2824" max="2824" width="10.83203125" style="3" customWidth="1"/>
    <col min="2825" max="2825" width="14.83203125" style="3" customWidth="1"/>
    <col min="2826" max="2826" width="8.6640625" style="3" customWidth="1"/>
    <col min="2827" max="2827" width="10.33203125" style="3" bestFit="1" customWidth="1"/>
    <col min="2828" max="3072" width="9" style="3"/>
    <col min="3073" max="3073" width="6.33203125" style="3" customWidth="1"/>
    <col min="3074" max="3074" width="74.1640625" style="3" customWidth="1"/>
    <col min="3075" max="3075" width="7.5" style="3" customWidth="1"/>
    <col min="3076" max="3076" width="7" style="3" customWidth="1"/>
    <col min="3077" max="3077" width="10" style="3" bestFit="1" customWidth="1"/>
    <col min="3078" max="3078" width="10.6640625" style="3" bestFit="1" customWidth="1"/>
    <col min="3079" max="3079" width="8.83203125" style="3" customWidth="1"/>
    <col min="3080" max="3080" width="10.83203125" style="3" customWidth="1"/>
    <col min="3081" max="3081" width="14.83203125" style="3" customWidth="1"/>
    <col min="3082" max="3082" width="8.6640625" style="3" customWidth="1"/>
    <col min="3083" max="3083" width="10.33203125" style="3" bestFit="1" customWidth="1"/>
    <col min="3084" max="3328" width="9" style="3"/>
    <col min="3329" max="3329" width="6.33203125" style="3" customWidth="1"/>
    <col min="3330" max="3330" width="74.1640625" style="3" customWidth="1"/>
    <col min="3331" max="3331" width="7.5" style="3" customWidth="1"/>
    <col min="3332" max="3332" width="7" style="3" customWidth="1"/>
    <col min="3333" max="3333" width="10" style="3" bestFit="1" customWidth="1"/>
    <col min="3334" max="3334" width="10.6640625" style="3" bestFit="1" customWidth="1"/>
    <col min="3335" max="3335" width="8.83203125" style="3" customWidth="1"/>
    <col min="3336" max="3336" width="10.83203125" style="3" customWidth="1"/>
    <col min="3337" max="3337" width="14.83203125" style="3" customWidth="1"/>
    <col min="3338" max="3338" width="8.6640625" style="3" customWidth="1"/>
    <col min="3339" max="3339" width="10.33203125" style="3" bestFit="1" customWidth="1"/>
    <col min="3340" max="3584" width="9" style="3"/>
    <col min="3585" max="3585" width="6.33203125" style="3" customWidth="1"/>
    <col min="3586" max="3586" width="74.1640625" style="3" customWidth="1"/>
    <col min="3587" max="3587" width="7.5" style="3" customWidth="1"/>
    <col min="3588" max="3588" width="7" style="3" customWidth="1"/>
    <col min="3589" max="3589" width="10" style="3" bestFit="1" customWidth="1"/>
    <col min="3590" max="3590" width="10.6640625" style="3" bestFit="1" customWidth="1"/>
    <col min="3591" max="3591" width="8.83203125" style="3" customWidth="1"/>
    <col min="3592" max="3592" width="10.83203125" style="3" customWidth="1"/>
    <col min="3593" max="3593" width="14.83203125" style="3" customWidth="1"/>
    <col min="3594" max="3594" width="8.6640625" style="3" customWidth="1"/>
    <col min="3595" max="3595" width="10.33203125" style="3" bestFit="1" customWidth="1"/>
    <col min="3596" max="3840" width="9" style="3"/>
    <col min="3841" max="3841" width="6.33203125" style="3" customWidth="1"/>
    <col min="3842" max="3842" width="74.1640625" style="3" customWidth="1"/>
    <col min="3843" max="3843" width="7.5" style="3" customWidth="1"/>
    <col min="3844" max="3844" width="7" style="3" customWidth="1"/>
    <col min="3845" max="3845" width="10" style="3" bestFit="1" customWidth="1"/>
    <col min="3846" max="3846" width="10.6640625" style="3" bestFit="1" customWidth="1"/>
    <col min="3847" max="3847" width="8.83203125" style="3" customWidth="1"/>
    <col min="3848" max="3848" width="10.83203125" style="3" customWidth="1"/>
    <col min="3849" max="3849" width="14.83203125" style="3" customWidth="1"/>
    <col min="3850" max="3850" width="8.6640625" style="3" customWidth="1"/>
    <col min="3851" max="3851" width="10.33203125" style="3" bestFit="1" customWidth="1"/>
    <col min="3852" max="4096" width="9" style="3"/>
    <col min="4097" max="4097" width="6.33203125" style="3" customWidth="1"/>
    <col min="4098" max="4098" width="74.1640625" style="3" customWidth="1"/>
    <col min="4099" max="4099" width="7.5" style="3" customWidth="1"/>
    <col min="4100" max="4100" width="7" style="3" customWidth="1"/>
    <col min="4101" max="4101" width="10" style="3" bestFit="1" customWidth="1"/>
    <col min="4102" max="4102" width="10.6640625" style="3" bestFit="1" customWidth="1"/>
    <col min="4103" max="4103" width="8.83203125" style="3" customWidth="1"/>
    <col min="4104" max="4104" width="10.83203125" style="3" customWidth="1"/>
    <col min="4105" max="4105" width="14.83203125" style="3" customWidth="1"/>
    <col min="4106" max="4106" width="8.6640625" style="3" customWidth="1"/>
    <col min="4107" max="4107" width="10.33203125" style="3" bestFit="1" customWidth="1"/>
    <col min="4108" max="4352" width="9" style="3"/>
    <col min="4353" max="4353" width="6.33203125" style="3" customWidth="1"/>
    <col min="4354" max="4354" width="74.1640625" style="3" customWidth="1"/>
    <col min="4355" max="4355" width="7.5" style="3" customWidth="1"/>
    <col min="4356" max="4356" width="7" style="3" customWidth="1"/>
    <col min="4357" max="4357" width="10" style="3" bestFit="1" customWidth="1"/>
    <col min="4358" max="4358" width="10.6640625" style="3" bestFit="1" customWidth="1"/>
    <col min="4359" max="4359" width="8.83203125" style="3" customWidth="1"/>
    <col min="4360" max="4360" width="10.83203125" style="3" customWidth="1"/>
    <col min="4361" max="4361" width="14.83203125" style="3" customWidth="1"/>
    <col min="4362" max="4362" width="8.6640625" style="3" customWidth="1"/>
    <col min="4363" max="4363" width="10.33203125" style="3" bestFit="1" customWidth="1"/>
    <col min="4364" max="4608" width="9" style="3"/>
    <col min="4609" max="4609" width="6.33203125" style="3" customWidth="1"/>
    <col min="4610" max="4610" width="74.1640625" style="3" customWidth="1"/>
    <col min="4611" max="4611" width="7.5" style="3" customWidth="1"/>
    <col min="4612" max="4612" width="7" style="3" customWidth="1"/>
    <col min="4613" max="4613" width="10" style="3" bestFit="1" customWidth="1"/>
    <col min="4614" max="4614" width="10.6640625" style="3" bestFit="1" customWidth="1"/>
    <col min="4615" max="4615" width="8.83203125" style="3" customWidth="1"/>
    <col min="4616" max="4616" width="10.83203125" style="3" customWidth="1"/>
    <col min="4617" max="4617" width="14.83203125" style="3" customWidth="1"/>
    <col min="4618" max="4618" width="8.6640625" style="3" customWidth="1"/>
    <col min="4619" max="4619" width="10.33203125" style="3" bestFit="1" customWidth="1"/>
    <col min="4620" max="4864" width="9" style="3"/>
    <col min="4865" max="4865" width="6.33203125" style="3" customWidth="1"/>
    <col min="4866" max="4866" width="74.1640625" style="3" customWidth="1"/>
    <col min="4867" max="4867" width="7.5" style="3" customWidth="1"/>
    <col min="4868" max="4868" width="7" style="3" customWidth="1"/>
    <col min="4869" max="4869" width="10" style="3" bestFit="1" customWidth="1"/>
    <col min="4870" max="4870" width="10.6640625" style="3" bestFit="1" customWidth="1"/>
    <col min="4871" max="4871" width="8.83203125" style="3" customWidth="1"/>
    <col min="4872" max="4872" width="10.83203125" style="3" customWidth="1"/>
    <col min="4873" max="4873" width="14.83203125" style="3" customWidth="1"/>
    <col min="4874" max="4874" width="8.6640625" style="3" customWidth="1"/>
    <col min="4875" max="4875" width="10.33203125" style="3" bestFit="1" customWidth="1"/>
    <col min="4876" max="5120" width="9" style="3"/>
    <col min="5121" max="5121" width="6.33203125" style="3" customWidth="1"/>
    <col min="5122" max="5122" width="74.1640625" style="3" customWidth="1"/>
    <col min="5123" max="5123" width="7.5" style="3" customWidth="1"/>
    <col min="5124" max="5124" width="7" style="3" customWidth="1"/>
    <col min="5125" max="5125" width="10" style="3" bestFit="1" customWidth="1"/>
    <col min="5126" max="5126" width="10.6640625" style="3" bestFit="1" customWidth="1"/>
    <col min="5127" max="5127" width="8.83203125" style="3" customWidth="1"/>
    <col min="5128" max="5128" width="10.83203125" style="3" customWidth="1"/>
    <col min="5129" max="5129" width="14.83203125" style="3" customWidth="1"/>
    <col min="5130" max="5130" width="8.6640625" style="3" customWidth="1"/>
    <col min="5131" max="5131" width="10.33203125" style="3" bestFit="1" customWidth="1"/>
    <col min="5132" max="5376" width="9" style="3"/>
    <col min="5377" max="5377" width="6.33203125" style="3" customWidth="1"/>
    <col min="5378" max="5378" width="74.1640625" style="3" customWidth="1"/>
    <col min="5379" max="5379" width="7.5" style="3" customWidth="1"/>
    <col min="5380" max="5380" width="7" style="3" customWidth="1"/>
    <col min="5381" max="5381" width="10" style="3" bestFit="1" customWidth="1"/>
    <col min="5382" max="5382" width="10.6640625" style="3" bestFit="1" customWidth="1"/>
    <col min="5383" max="5383" width="8.83203125" style="3" customWidth="1"/>
    <col min="5384" max="5384" width="10.83203125" style="3" customWidth="1"/>
    <col min="5385" max="5385" width="14.83203125" style="3" customWidth="1"/>
    <col min="5386" max="5386" width="8.6640625" style="3" customWidth="1"/>
    <col min="5387" max="5387" width="10.33203125" style="3" bestFit="1" customWidth="1"/>
    <col min="5388" max="5632" width="9" style="3"/>
    <col min="5633" max="5633" width="6.33203125" style="3" customWidth="1"/>
    <col min="5634" max="5634" width="74.1640625" style="3" customWidth="1"/>
    <col min="5635" max="5635" width="7.5" style="3" customWidth="1"/>
    <col min="5636" max="5636" width="7" style="3" customWidth="1"/>
    <col min="5637" max="5637" width="10" style="3" bestFit="1" customWidth="1"/>
    <col min="5638" max="5638" width="10.6640625" style="3" bestFit="1" customWidth="1"/>
    <col min="5639" max="5639" width="8.83203125" style="3" customWidth="1"/>
    <col min="5640" max="5640" width="10.83203125" style="3" customWidth="1"/>
    <col min="5641" max="5641" width="14.83203125" style="3" customWidth="1"/>
    <col min="5642" max="5642" width="8.6640625" style="3" customWidth="1"/>
    <col min="5643" max="5643" width="10.33203125" style="3" bestFit="1" customWidth="1"/>
    <col min="5644" max="5888" width="9" style="3"/>
    <col min="5889" max="5889" width="6.33203125" style="3" customWidth="1"/>
    <col min="5890" max="5890" width="74.1640625" style="3" customWidth="1"/>
    <col min="5891" max="5891" width="7.5" style="3" customWidth="1"/>
    <col min="5892" max="5892" width="7" style="3" customWidth="1"/>
    <col min="5893" max="5893" width="10" style="3" bestFit="1" customWidth="1"/>
    <col min="5894" max="5894" width="10.6640625" style="3" bestFit="1" customWidth="1"/>
    <col min="5895" max="5895" width="8.83203125" style="3" customWidth="1"/>
    <col min="5896" max="5896" width="10.83203125" style="3" customWidth="1"/>
    <col min="5897" max="5897" width="14.83203125" style="3" customWidth="1"/>
    <col min="5898" max="5898" width="8.6640625" style="3" customWidth="1"/>
    <col min="5899" max="5899" width="10.33203125" style="3" bestFit="1" customWidth="1"/>
    <col min="5900" max="6144" width="9" style="3"/>
    <col min="6145" max="6145" width="6.33203125" style="3" customWidth="1"/>
    <col min="6146" max="6146" width="74.1640625" style="3" customWidth="1"/>
    <col min="6147" max="6147" width="7.5" style="3" customWidth="1"/>
    <col min="6148" max="6148" width="7" style="3" customWidth="1"/>
    <col min="6149" max="6149" width="10" style="3" bestFit="1" customWidth="1"/>
    <col min="6150" max="6150" width="10.6640625" style="3" bestFit="1" customWidth="1"/>
    <col min="6151" max="6151" width="8.83203125" style="3" customWidth="1"/>
    <col min="6152" max="6152" width="10.83203125" style="3" customWidth="1"/>
    <col min="6153" max="6153" width="14.83203125" style="3" customWidth="1"/>
    <col min="6154" max="6154" width="8.6640625" style="3" customWidth="1"/>
    <col min="6155" max="6155" width="10.33203125" style="3" bestFit="1" customWidth="1"/>
    <col min="6156" max="6400" width="9" style="3"/>
    <col min="6401" max="6401" width="6.33203125" style="3" customWidth="1"/>
    <col min="6402" max="6402" width="74.1640625" style="3" customWidth="1"/>
    <col min="6403" max="6403" width="7.5" style="3" customWidth="1"/>
    <col min="6404" max="6404" width="7" style="3" customWidth="1"/>
    <col min="6405" max="6405" width="10" style="3" bestFit="1" customWidth="1"/>
    <col min="6406" max="6406" width="10.6640625" style="3" bestFit="1" customWidth="1"/>
    <col min="6407" max="6407" width="8.83203125" style="3" customWidth="1"/>
    <col min="6408" max="6408" width="10.83203125" style="3" customWidth="1"/>
    <col min="6409" max="6409" width="14.83203125" style="3" customWidth="1"/>
    <col min="6410" max="6410" width="8.6640625" style="3" customWidth="1"/>
    <col min="6411" max="6411" width="10.33203125" style="3" bestFit="1" customWidth="1"/>
    <col min="6412" max="6656" width="9" style="3"/>
    <col min="6657" max="6657" width="6.33203125" style="3" customWidth="1"/>
    <col min="6658" max="6658" width="74.1640625" style="3" customWidth="1"/>
    <col min="6659" max="6659" width="7.5" style="3" customWidth="1"/>
    <col min="6660" max="6660" width="7" style="3" customWidth="1"/>
    <col min="6661" max="6661" width="10" style="3" bestFit="1" customWidth="1"/>
    <col min="6662" max="6662" width="10.6640625" style="3" bestFit="1" customWidth="1"/>
    <col min="6663" max="6663" width="8.83203125" style="3" customWidth="1"/>
    <col min="6664" max="6664" width="10.83203125" style="3" customWidth="1"/>
    <col min="6665" max="6665" width="14.83203125" style="3" customWidth="1"/>
    <col min="6666" max="6666" width="8.6640625" style="3" customWidth="1"/>
    <col min="6667" max="6667" width="10.33203125" style="3" bestFit="1" customWidth="1"/>
    <col min="6668" max="6912" width="9" style="3"/>
    <col min="6913" max="6913" width="6.33203125" style="3" customWidth="1"/>
    <col min="6914" max="6914" width="74.1640625" style="3" customWidth="1"/>
    <col min="6915" max="6915" width="7.5" style="3" customWidth="1"/>
    <col min="6916" max="6916" width="7" style="3" customWidth="1"/>
    <col min="6917" max="6917" width="10" style="3" bestFit="1" customWidth="1"/>
    <col min="6918" max="6918" width="10.6640625" style="3" bestFit="1" customWidth="1"/>
    <col min="6919" max="6919" width="8.83203125" style="3" customWidth="1"/>
    <col min="6920" max="6920" width="10.83203125" style="3" customWidth="1"/>
    <col min="6921" max="6921" width="14.83203125" style="3" customWidth="1"/>
    <col min="6922" max="6922" width="8.6640625" style="3" customWidth="1"/>
    <col min="6923" max="6923" width="10.33203125" style="3" bestFit="1" customWidth="1"/>
    <col min="6924" max="7168" width="9" style="3"/>
    <col min="7169" max="7169" width="6.33203125" style="3" customWidth="1"/>
    <col min="7170" max="7170" width="74.1640625" style="3" customWidth="1"/>
    <col min="7171" max="7171" width="7.5" style="3" customWidth="1"/>
    <col min="7172" max="7172" width="7" style="3" customWidth="1"/>
    <col min="7173" max="7173" width="10" style="3" bestFit="1" customWidth="1"/>
    <col min="7174" max="7174" width="10.6640625" style="3" bestFit="1" customWidth="1"/>
    <col min="7175" max="7175" width="8.83203125" style="3" customWidth="1"/>
    <col min="7176" max="7176" width="10.83203125" style="3" customWidth="1"/>
    <col min="7177" max="7177" width="14.83203125" style="3" customWidth="1"/>
    <col min="7178" max="7178" width="8.6640625" style="3" customWidth="1"/>
    <col min="7179" max="7179" width="10.33203125" style="3" bestFit="1" customWidth="1"/>
    <col min="7180" max="7424" width="9" style="3"/>
    <col min="7425" max="7425" width="6.33203125" style="3" customWidth="1"/>
    <col min="7426" max="7426" width="74.1640625" style="3" customWidth="1"/>
    <col min="7427" max="7427" width="7.5" style="3" customWidth="1"/>
    <col min="7428" max="7428" width="7" style="3" customWidth="1"/>
    <col min="7429" max="7429" width="10" style="3" bestFit="1" customWidth="1"/>
    <col min="7430" max="7430" width="10.6640625" style="3" bestFit="1" customWidth="1"/>
    <col min="7431" max="7431" width="8.83203125" style="3" customWidth="1"/>
    <col min="7432" max="7432" width="10.83203125" style="3" customWidth="1"/>
    <col min="7433" max="7433" width="14.83203125" style="3" customWidth="1"/>
    <col min="7434" max="7434" width="8.6640625" style="3" customWidth="1"/>
    <col min="7435" max="7435" width="10.33203125" style="3" bestFit="1" customWidth="1"/>
    <col min="7436" max="7680" width="9" style="3"/>
    <col min="7681" max="7681" width="6.33203125" style="3" customWidth="1"/>
    <col min="7682" max="7682" width="74.1640625" style="3" customWidth="1"/>
    <col min="7683" max="7683" width="7.5" style="3" customWidth="1"/>
    <col min="7684" max="7684" width="7" style="3" customWidth="1"/>
    <col min="7685" max="7685" width="10" style="3" bestFit="1" customWidth="1"/>
    <col min="7686" max="7686" width="10.6640625" style="3" bestFit="1" customWidth="1"/>
    <col min="7687" max="7687" width="8.83203125" style="3" customWidth="1"/>
    <col min="7688" max="7688" width="10.83203125" style="3" customWidth="1"/>
    <col min="7689" max="7689" width="14.83203125" style="3" customWidth="1"/>
    <col min="7690" max="7690" width="8.6640625" style="3" customWidth="1"/>
    <col min="7691" max="7691" width="10.33203125" style="3" bestFit="1" customWidth="1"/>
    <col min="7692" max="7936" width="9" style="3"/>
    <col min="7937" max="7937" width="6.33203125" style="3" customWidth="1"/>
    <col min="7938" max="7938" width="74.1640625" style="3" customWidth="1"/>
    <col min="7939" max="7939" width="7.5" style="3" customWidth="1"/>
    <col min="7940" max="7940" width="7" style="3" customWidth="1"/>
    <col min="7941" max="7941" width="10" style="3" bestFit="1" customWidth="1"/>
    <col min="7942" max="7942" width="10.6640625" style="3" bestFit="1" customWidth="1"/>
    <col min="7943" max="7943" width="8.83203125" style="3" customWidth="1"/>
    <col min="7944" max="7944" width="10.83203125" style="3" customWidth="1"/>
    <col min="7945" max="7945" width="14.83203125" style="3" customWidth="1"/>
    <col min="7946" max="7946" width="8.6640625" style="3" customWidth="1"/>
    <col min="7947" max="7947" width="10.33203125" style="3" bestFit="1" customWidth="1"/>
    <col min="7948" max="8192" width="9" style="3"/>
    <col min="8193" max="8193" width="6.33203125" style="3" customWidth="1"/>
    <col min="8194" max="8194" width="74.1640625" style="3" customWidth="1"/>
    <col min="8195" max="8195" width="7.5" style="3" customWidth="1"/>
    <col min="8196" max="8196" width="7" style="3" customWidth="1"/>
    <col min="8197" max="8197" width="10" style="3" bestFit="1" customWidth="1"/>
    <col min="8198" max="8198" width="10.6640625" style="3" bestFit="1" customWidth="1"/>
    <col min="8199" max="8199" width="8.83203125" style="3" customWidth="1"/>
    <col min="8200" max="8200" width="10.83203125" style="3" customWidth="1"/>
    <col min="8201" max="8201" width="14.83203125" style="3" customWidth="1"/>
    <col min="8202" max="8202" width="8.6640625" style="3" customWidth="1"/>
    <col min="8203" max="8203" width="10.33203125" style="3" bestFit="1" customWidth="1"/>
    <col min="8204" max="8448" width="9" style="3"/>
    <col min="8449" max="8449" width="6.33203125" style="3" customWidth="1"/>
    <col min="8450" max="8450" width="74.1640625" style="3" customWidth="1"/>
    <col min="8451" max="8451" width="7.5" style="3" customWidth="1"/>
    <col min="8452" max="8452" width="7" style="3" customWidth="1"/>
    <col min="8453" max="8453" width="10" style="3" bestFit="1" customWidth="1"/>
    <col min="8454" max="8454" width="10.6640625" style="3" bestFit="1" customWidth="1"/>
    <col min="8455" max="8455" width="8.83203125" style="3" customWidth="1"/>
    <col min="8456" max="8456" width="10.83203125" style="3" customWidth="1"/>
    <col min="8457" max="8457" width="14.83203125" style="3" customWidth="1"/>
    <col min="8458" max="8458" width="8.6640625" style="3" customWidth="1"/>
    <col min="8459" max="8459" width="10.33203125" style="3" bestFit="1" customWidth="1"/>
    <col min="8460" max="8704" width="9" style="3"/>
    <col min="8705" max="8705" width="6.33203125" style="3" customWidth="1"/>
    <col min="8706" max="8706" width="74.1640625" style="3" customWidth="1"/>
    <col min="8707" max="8707" width="7.5" style="3" customWidth="1"/>
    <col min="8708" max="8708" width="7" style="3" customWidth="1"/>
    <col min="8709" max="8709" width="10" style="3" bestFit="1" customWidth="1"/>
    <col min="8710" max="8710" width="10.6640625" style="3" bestFit="1" customWidth="1"/>
    <col min="8711" max="8711" width="8.83203125" style="3" customWidth="1"/>
    <col min="8712" max="8712" width="10.83203125" style="3" customWidth="1"/>
    <col min="8713" max="8713" width="14.83203125" style="3" customWidth="1"/>
    <col min="8714" max="8714" width="8.6640625" style="3" customWidth="1"/>
    <col min="8715" max="8715" width="10.33203125" style="3" bestFit="1" customWidth="1"/>
    <col min="8716" max="8960" width="9" style="3"/>
    <col min="8961" max="8961" width="6.33203125" style="3" customWidth="1"/>
    <col min="8962" max="8962" width="74.1640625" style="3" customWidth="1"/>
    <col min="8963" max="8963" width="7.5" style="3" customWidth="1"/>
    <col min="8964" max="8964" width="7" style="3" customWidth="1"/>
    <col min="8965" max="8965" width="10" style="3" bestFit="1" customWidth="1"/>
    <col min="8966" max="8966" width="10.6640625" style="3" bestFit="1" customWidth="1"/>
    <col min="8967" max="8967" width="8.83203125" style="3" customWidth="1"/>
    <col min="8968" max="8968" width="10.83203125" style="3" customWidth="1"/>
    <col min="8969" max="8969" width="14.83203125" style="3" customWidth="1"/>
    <col min="8970" max="8970" width="8.6640625" style="3" customWidth="1"/>
    <col min="8971" max="8971" width="10.33203125" style="3" bestFit="1" customWidth="1"/>
    <col min="8972" max="9216" width="9" style="3"/>
    <col min="9217" max="9217" width="6.33203125" style="3" customWidth="1"/>
    <col min="9218" max="9218" width="74.1640625" style="3" customWidth="1"/>
    <col min="9219" max="9219" width="7.5" style="3" customWidth="1"/>
    <col min="9220" max="9220" width="7" style="3" customWidth="1"/>
    <col min="9221" max="9221" width="10" style="3" bestFit="1" customWidth="1"/>
    <col min="9222" max="9222" width="10.6640625" style="3" bestFit="1" customWidth="1"/>
    <col min="9223" max="9223" width="8.83203125" style="3" customWidth="1"/>
    <col min="9224" max="9224" width="10.83203125" style="3" customWidth="1"/>
    <col min="9225" max="9225" width="14.83203125" style="3" customWidth="1"/>
    <col min="9226" max="9226" width="8.6640625" style="3" customWidth="1"/>
    <col min="9227" max="9227" width="10.33203125" style="3" bestFit="1" customWidth="1"/>
    <col min="9228" max="9472" width="9" style="3"/>
    <col min="9473" max="9473" width="6.33203125" style="3" customWidth="1"/>
    <col min="9474" max="9474" width="74.1640625" style="3" customWidth="1"/>
    <col min="9475" max="9475" width="7.5" style="3" customWidth="1"/>
    <col min="9476" max="9476" width="7" style="3" customWidth="1"/>
    <col min="9477" max="9477" width="10" style="3" bestFit="1" customWidth="1"/>
    <col min="9478" max="9478" width="10.6640625" style="3" bestFit="1" customWidth="1"/>
    <col min="9479" max="9479" width="8.83203125" style="3" customWidth="1"/>
    <col min="9480" max="9480" width="10.83203125" style="3" customWidth="1"/>
    <col min="9481" max="9481" width="14.83203125" style="3" customWidth="1"/>
    <col min="9482" max="9482" width="8.6640625" style="3" customWidth="1"/>
    <col min="9483" max="9483" width="10.33203125" style="3" bestFit="1" customWidth="1"/>
    <col min="9484" max="9728" width="9" style="3"/>
    <col min="9729" max="9729" width="6.33203125" style="3" customWidth="1"/>
    <col min="9730" max="9730" width="74.1640625" style="3" customWidth="1"/>
    <col min="9731" max="9731" width="7.5" style="3" customWidth="1"/>
    <col min="9732" max="9732" width="7" style="3" customWidth="1"/>
    <col min="9733" max="9733" width="10" style="3" bestFit="1" customWidth="1"/>
    <col min="9734" max="9734" width="10.6640625" style="3" bestFit="1" customWidth="1"/>
    <col min="9735" max="9735" width="8.83203125" style="3" customWidth="1"/>
    <col min="9736" max="9736" width="10.83203125" style="3" customWidth="1"/>
    <col min="9737" max="9737" width="14.83203125" style="3" customWidth="1"/>
    <col min="9738" max="9738" width="8.6640625" style="3" customWidth="1"/>
    <col min="9739" max="9739" width="10.33203125" style="3" bestFit="1" customWidth="1"/>
    <col min="9740" max="9984" width="9" style="3"/>
    <col min="9985" max="9985" width="6.33203125" style="3" customWidth="1"/>
    <col min="9986" max="9986" width="74.1640625" style="3" customWidth="1"/>
    <col min="9987" max="9987" width="7.5" style="3" customWidth="1"/>
    <col min="9988" max="9988" width="7" style="3" customWidth="1"/>
    <col min="9989" max="9989" width="10" style="3" bestFit="1" customWidth="1"/>
    <col min="9990" max="9990" width="10.6640625" style="3" bestFit="1" customWidth="1"/>
    <col min="9991" max="9991" width="8.83203125" style="3" customWidth="1"/>
    <col min="9992" max="9992" width="10.83203125" style="3" customWidth="1"/>
    <col min="9993" max="9993" width="14.83203125" style="3" customWidth="1"/>
    <col min="9994" max="9994" width="8.6640625" style="3" customWidth="1"/>
    <col min="9995" max="9995" width="10.33203125" style="3" bestFit="1" customWidth="1"/>
    <col min="9996" max="10240" width="9" style="3"/>
    <col min="10241" max="10241" width="6.33203125" style="3" customWidth="1"/>
    <col min="10242" max="10242" width="74.1640625" style="3" customWidth="1"/>
    <col min="10243" max="10243" width="7.5" style="3" customWidth="1"/>
    <col min="10244" max="10244" width="7" style="3" customWidth="1"/>
    <col min="10245" max="10245" width="10" style="3" bestFit="1" customWidth="1"/>
    <col min="10246" max="10246" width="10.6640625" style="3" bestFit="1" customWidth="1"/>
    <col min="10247" max="10247" width="8.83203125" style="3" customWidth="1"/>
    <col min="10248" max="10248" width="10.83203125" style="3" customWidth="1"/>
    <col min="10249" max="10249" width="14.83203125" style="3" customWidth="1"/>
    <col min="10250" max="10250" width="8.6640625" style="3" customWidth="1"/>
    <col min="10251" max="10251" width="10.33203125" style="3" bestFit="1" customWidth="1"/>
    <col min="10252" max="10496" width="9" style="3"/>
    <col min="10497" max="10497" width="6.33203125" style="3" customWidth="1"/>
    <col min="10498" max="10498" width="74.1640625" style="3" customWidth="1"/>
    <col min="10499" max="10499" width="7.5" style="3" customWidth="1"/>
    <col min="10500" max="10500" width="7" style="3" customWidth="1"/>
    <col min="10501" max="10501" width="10" style="3" bestFit="1" customWidth="1"/>
    <col min="10502" max="10502" width="10.6640625" style="3" bestFit="1" customWidth="1"/>
    <col min="10503" max="10503" width="8.83203125" style="3" customWidth="1"/>
    <col min="10504" max="10504" width="10.83203125" style="3" customWidth="1"/>
    <col min="10505" max="10505" width="14.83203125" style="3" customWidth="1"/>
    <col min="10506" max="10506" width="8.6640625" style="3" customWidth="1"/>
    <col min="10507" max="10507" width="10.33203125" style="3" bestFit="1" customWidth="1"/>
    <col min="10508" max="10752" width="9" style="3"/>
    <col min="10753" max="10753" width="6.33203125" style="3" customWidth="1"/>
    <col min="10754" max="10754" width="74.1640625" style="3" customWidth="1"/>
    <col min="10755" max="10755" width="7.5" style="3" customWidth="1"/>
    <col min="10756" max="10756" width="7" style="3" customWidth="1"/>
    <col min="10757" max="10757" width="10" style="3" bestFit="1" customWidth="1"/>
    <col min="10758" max="10758" width="10.6640625" style="3" bestFit="1" customWidth="1"/>
    <col min="10759" max="10759" width="8.83203125" style="3" customWidth="1"/>
    <col min="10760" max="10760" width="10.83203125" style="3" customWidth="1"/>
    <col min="10761" max="10761" width="14.83203125" style="3" customWidth="1"/>
    <col min="10762" max="10762" width="8.6640625" style="3" customWidth="1"/>
    <col min="10763" max="10763" width="10.33203125" style="3" bestFit="1" customWidth="1"/>
    <col min="10764" max="11008" width="9" style="3"/>
    <col min="11009" max="11009" width="6.33203125" style="3" customWidth="1"/>
    <col min="11010" max="11010" width="74.1640625" style="3" customWidth="1"/>
    <col min="11011" max="11011" width="7.5" style="3" customWidth="1"/>
    <col min="11012" max="11012" width="7" style="3" customWidth="1"/>
    <col min="11013" max="11013" width="10" style="3" bestFit="1" customWidth="1"/>
    <col min="11014" max="11014" width="10.6640625" style="3" bestFit="1" customWidth="1"/>
    <col min="11015" max="11015" width="8.83203125" style="3" customWidth="1"/>
    <col min="11016" max="11016" width="10.83203125" style="3" customWidth="1"/>
    <col min="11017" max="11017" width="14.83203125" style="3" customWidth="1"/>
    <col min="11018" max="11018" width="8.6640625" style="3" customWidth="1"/>
    <col min="11019" max="11019" width="10.33203125" style="3" bestFit="1" customWidth="1"/>
    <col min="11020" max="11264" width="9" style="3"/>
    <col min="11265" max="11265" width="6.33203125" style="3" customWidth="1"/>
    <col min="11266" max="11266" width="74.1640625" style="3" customWidth="1"/>
    <col min="11267" max="11267" width="7.5" style="3" customWidth="1"/>
    <col min="11268" max="11268" width="7" style="3" customWidth="1"/>
    <col min="11269" max="11269" width="10" style="3" bestFit="1" customWidth="1"/>
    <col min="11270" max="11270" width="10.6640625" style="3" bestFit="1" customWidth="1"/>
    <col min="11271" max="11271" width="8.83203125" style="3" customWidth="1"/>
    <col min="11272" max="11272" width="10.83203125" style="3" customWidth="1"/>
    <col min="11273" max="11273" width="14.83203125" style="3" customWidth="1"/>
    <col min="11274" max="11274" width="8.6640625" style="3" customWidth="1"/>
    <col min="11275" max="11275" width="10.33203125" style="3" bestFit="1" customWidth="1"/>
    <col min="11276" max="11520" width="9" style="3"/>
    <col min="11521" max="11521" width="6.33203125" style="3" customWidth="1"/>
    <col min="11522" max="11522" width="74.1640625" style="3" customWidth="1"/>
    <col min="11523" max="11523" width="7.5" style="3" customWidth="1"/>
    <col min="11524" max="11524" width="7" style="3" customWidth="1"/>
    <col min="11525" max="11525" width="10" style="3" bestFit="1" customWidth="1"/>
    <col min="11526" max="11526" width="10.6640625" style="3" bestFit="1" customWidth="1"/>
    <col min="11527" max="11527" width="8.83203125" style="3" customWidth="1"/>
    <col min="11528" max="11528" width="10.83203125" style="3" customWidth="1"/>
    <col min="11529" max="11529" width="14.83203125" style="3" customWidth="1"/>
    <col min="11530" max="11530" width="8.6640625" style="3" customWidth="1"/>
    <col min="11531" max="11531" width="10.33203125" style="3" bestFit="1" customWidth="1"/>
    <col min="11532" max="11776" width="9" style="3"/>
    <col min="11777" max="11777" width="6.33203125" style="3" customWidth="1"/>
    <col min="11778" max="11778" width="74.1640625" style="3" customWidth="1"/>
    <col min="11779" max="11779" width="7.5" style="3" customWidth="1"/>
    <col min="11780" max="11780" width="7" style="3" customWidth="1"/>
    <col min="11781" max="11781" width="10" style="3" bestFit="1" customWidth="1"/>
    <col min="11782" max="11782" width="10.6640625" style="3" bestFit="1" customWidth="1"/>
    <col min="11783" max="11783" width="8.83203125" style="3" customWidth="1"/>
    <col min="11784" max="11784" width="10.83203125" style="3" customWidth="1"/>
    <col min="11785" max="11785" width="14.83203125" style="3" customWidth="1"/>
    <col min="11786" max="11786" width="8.6640625" style="3" customWidth="1"/>
    <col min="11787" max="11787" width="10.33203125" style="3" bestFit="1" customWidth="1"/>
    <col min="11788" max="12032" width="9" style="3"/>
    <col min="12033" max="12033" width="6.33203125" style="3" customWidth="1"/>
    <col min="12034" max="12034" width="74.1640625" style="3" customWidth="1"/>
    <col min="12035" max="12035" width="7.5" style="3" customWidth="1"/>
    <col min="12036" max="12036" width="7" style="3" customWidth="1"/>
    <col min="12037" max="12037" width="10" style="3" bestFit="1" customWidth="1"/>
    <col min="12038" max="12038" width="10.6640625" style="3" bestFit="1" customWidth="1"/>
    <col min="12039" max="12039" width="8.83203125" style="3" customWidth="1"/>
    <col min="12040" max="12040" width="10.83203125" style="3" customWidth="1"/>
    <col min="12041" max="12041" width="14.83203125" style="3" customWidth="1"/>
    <col min="12042" max="12042" width="8.6640625" style="3" customWidth="1"/>
    <col min="12043" max="12043" width="10.33203125" style="3" bestFit="1" customWidth="1"/>
    <col min="12044" max="12288" width="9" style="3"/>
    <col min="12289" max="12289" width="6.33203125" style="3" customWidth="1"/>
    <col min="12290" max="12290" width="74.1640625" style="3" customWidth="1"/>
    <col min="12291" max="12291" width="7.5" style="3" customWidth="1"/>
    <col min="12292" max="12292" width="7" style="3" customWidth="1"/>
    <col min="12293" max="12293" width="10" style="3" bestFit="1" customWidth="1"/>
    <col min="12294" max="12294" width="10.6640625" style="3" bestFit="1" customWidth="1"/>
    <col min="12295" max="12295" width="8.83203125" style="3" customWidth="1"/>
    <col min="12296" max="12296" width="10.83203125" style="3" customWidth="1"/>
    <col min="12297" max="12297" width="14.83203125" style="3" customWidth="1"/>
    <col min="12298" max="12298" width="8.6640625" style="3" customWidth="1"/>
    <col min="12299" max="12299" width="10.33203125" style="3" bestFit="1" customWidth="1"/>
    <col min="12300" max="12544" width="9" style="3"/>
    <col min="12545" max="12545" width="6.33203125" style="3" customWidth="1"/>
    <col min="12546" max="12546" width="74.1640625" style="3" customWidth="1"/>
    <col min="12547" max="12547" width="7.5" style="3" customWidth="1"/>
    <col min="12548" max="12548" width="7" style="3" customWidth="1"/>
    <col min="12549" max="12549" width="10" style="3" bestFit="1" customWidth="1"/>
    <col min="12550" max="12550" width="10.6640625" style="3" bestFit="1" customWidth="1"/>
    <col min="12551" max="12551" width="8.83203125" style="3" customWidth="1"/>
    <col min="12552" max="12552" width="10.83203125" style="3" customWidth="1"/>
    <col min="12553" max="12553" width="14.83203125" style="3" customWidth="1"/>
    <col min="12554" max="12554" width="8.6640625" style="3" customWidth="1"/>
    <col min="12555" max="12555" width="10.33203125" style="3" bestFit="1" customWidth="1"/>
    <col min="12556" max="12800" width="9" style="3"/>
    <col min="12801" max="12801" width="6.33203125" style="3" customWidth="1"/>
    <col min="12802" max="12802" width="74.1640625" style="3" customWidth="1"/>
    <col min="12803" max="12803" width="7.5" style="3" customWidth="1"/>
    <col min="12804" max="12804" width="7" style="3" customWidth="1"/>
    <col min="12805" max="12805" width="10" style="3" bestFit="1" customWidth="1"/>
    <col min="12806" max="12806" width="10.6640625" style="3" bestFit="1" customWidth="1"/>
    <col min="12807" max="12807" width="8.83203125" style="3" customWidth="1"/>
    <col min="12808" max="12808" width="10.83203125" style="3" customWidth="1"/>
    <col min="12809" max="12809" width="14.83203125" style="3" customWidth="1"/>
    <col min="12810" max="12810" width="8.6640625" style="3" customWidth="1"/>
    <col min="12811" max="12811" width="10.33203125" style="3" bestFit="1" customWidth="1"/>
    <col min="12812" max="13056" width="9" style="3"/>
    <col min="13057" max="13057" width="6.33203125" style="3" customWidth="1"/>
    <col min="13058" max="13058" width="74.1640625" style="3" customWidth="1"/>
    <col min="13059" max="13059" width="7.5" style="3" customWidth="1"/>
    <col min="13060" max="13060" width="7" style="3" customWidth="1"/>
    <col min="13061" max="13061" width="10" style="3" bestFit="1" customWidth="1"/>
    <col min="13062" max="13062" width="10.6640625" style="3" bestFit="1" customWidth="1"/>
    <col min="13063" max="13063" width="8.83203125" style="3" customWidth="1"/>
    <col min="13064" max="13064" width="10.83203125" style="3" customWidth="1"/>
    <col min="13065" max="13065" width="14.83203125" style="3" customWidth="1"/>
    <col min="13066" max="13066" width="8.6640625" style="3" customWidth="1"/>
    <col min="13067" max="13067" width="10.33203125" style="3" bestFit="1" customWidth="1"/>
    <col min="13068" max="13312" width="9" style="3"/>
    <col min="13313" max="13313" width="6.33203125" style="3" customWidth="1"/>
    <col min="13314" max="13314" width="74.1640625" style="3" customWidth="1"/>
    <col min="13315" max="13315" width="7.5" style="3" customWidth="1"/>
    <col min="13316" max="13316" width="7" style="3" customWidth="1"/>
    <col min="13317" max="13317" width="10" style="3" bestFit="1" customWidth="1"/>
    <col min="13318" max="13318" width="10.6640625" style="3" bestFit="1" customWidth="1"/>
    <col min="13319" max="13319" width="8.83203125" style="3" customWidth="1"/>
    <col min="13320" max="13320" width="10.83203125" style="3" customWidth="1"/>
    <col min="13321" max="13321" width="14.83203125" style="3" customWidth="1"/>
    <col min="13322" max="13322" width="8.6640625" style="3" customWidth="1"/>
    <col min="13323" max="13323" width="10.33203125" style="3" bestFit="1" customWidth="1"/>
    <col min="13324" max="13568" width="9" style="3"/>
    <col min="13569" max="13569" width="6.33203125" style="3" customWidth="1"/>
    <col min="13570" max="13570" width="74.1640625" style="3" customWidth="1"/>
    <col min="13571" max="13571" width="7.5" style="3" customWidth="1"/>
    <col min="13572" max="13572" width="7" style="3" customWidth="1"/>
    <col min="13573" max="13573" width="10" style="3" bestFit="1" customWidth="1"/>
    <col min="13574" max="13574" width="10.6640625" style="3" bestFit="1" customWidth="1"/>
    <col min="13575" max="13575" width="8.83203125" style="3" customWidth="1"/>
    <col min="13576" max="13576" width="10.83203125" style="3" customWidth="1"/>
    <col min="13577" max="13577" width="14.83203125" style="3" customWidth="1"/>
    <col min="13578" max="13578" width="8.6640625" style="3" customWidth="1"/>
    <col min="13579" max="13579" width="10.33203125" style="3" bestFit="1" customWidth="1"/>
    <col min="13580" max="13824" width="9" style="3"/>
    <col min="13825" max="13825" width="6.33203125" style="3" customWidth="1"/>
    <col min="13826" max="13826" width="74.1640625" style="3" customWidth="1"/>
    <col min="13827" max="13827" width="7.5" style="3" customWidth="1"/>
    <col min="13828" max="13828" width="7" style="3" customWidth="1"/>
    <col min="13829" max="13829" width="10" style="3" bestFit="1" customWidth="1"/>
    <col min="13830" max="13830" width="10.6640625" style="3" bestFit="1" customWidth="1"/>
    <col min="13831" max="13831" width="8.83203125" style="3" customWidth="1"/>
    <col min="13832" max="13832" width="10.83203125" style="3" customWidth="1"/>
    <col min="13833" max="13833" width="14.83203125" style="3" customWidth="1"/>
    <col min="13834" max="13834" width="8.6640625" style="3" customWidth="1"/>
    <col min="13835" max="13835" width="10.33203125" style="3" bestFit="1" customWidth="1"/>
    <col min="13836" max="14080" width="9" style="3"/>
    <col min="14081" max="14081" width="6.33203125" style="3" customWidth="1"/>
    <col min="14082" max="14082" width="74.1640625" style="3" customWidth="1"/>
    <col min="14083" max="14083" width="7.5" style="3" customWidth="1"/>
    <col min="14084" max="14084" width="7" style="3" customWidth="1"/>
    <col min="14085" max="14085" width="10" style="3" bestFit="1" customWidth="1"/>
    <col min="14086" max="14086" width="10.6640625" style="3" bestFit="1" customWidth="1"/>
    <col min="14087" max="14087" width="8.83203125" style="3" customWidth="1"/>
    <col min="14088" max="14088" width="10.83203125" style="3" customWidth="1"/>
    <col min="14089" max="14089" width="14.83203125" style="3" customWidth="1"/>
    <col min="14090" max="14090" width="8.6640625" style="3" customWidth="1"/>
    <col min="14091" max="14091" width="10.33203125" style="3" bestFit="1" customWidth="1"/>
    <col min="14092" max="14336" width="9" style="3"/>
    <col min="14337" max="14337" width="6.33203125" style="3" customWidth="1"/>
    <col min="14338" max="14338" width="74.1640625" style="3" customWidth="1"/>
    <col min="14339" max="14339" width="7.5" style="3" customWidth="1"/>
    <col min="14340" max="14340" width="7" style="3" customWidth="1"/>
    <col min="14341" max="14341" width="10" style="3" bestFit="1" customWidth="1"/>
    <col min="14342" max="14342" width="10.6640625" style="3" bestFit="1" customWidth="1"/>
    <col min="14343" max="14343" width="8.83203125" style="3" customWidth="1"/>
    <col min="14344" max="14344" width="10.83203125" style="3" customWidth="1"/>
    <col min="14345" max="14345" width="14.83203125" style="3" customWidth="1"/>
    <col min="14346" max="14346" width="8.6640625" style="3" customWidth="1"/>
    <col min="14347" max="14347" width="10.33203125" style="3" bestFit="1" customWidth="1"/>
    <col min="14348" max="14592" width="9" style="3"/>
    <col min="14593" max="14593" width="6.33203125" style="3" customWidth="1"/>
    <col min="14594" max="14594" width="74.1640625" style="3" customWidth="1"/>
    <col min="14595" max="14595" width="7.5" style="3" customWidth="1"/>
    <col min="14596" max="14596" width="7" style="3" customWidth="1"/>
    <col min="14597" max="14597" width="10" style="3" bestFit="1" customWidth="1"/>
    <col min="14598" max="14598" width="10.6640625" style="3" bestFit="1" customWidth="1"/>
    <col min="14599" max="14599" width="8.83203125" style="3" customWidth="1"/>
    <col min="14600" max="14600" width="10.83203125" style="3" customWidth="1"/>
    <col min="14601" max="14601" width="14.83203125" style="3" customWidth="1"/>
    <col min="14602" max="14602" width="8.6640625" style="3" customWidth="1"/>
    <col min="14603" max="14603" width="10.33203125" style="3" bestFit="1" customWidth="1"/>
    <col min="14604" max="14848" width="9" style="3"/>
    <col min="14849" max="14849" width="6.33203125" style="3" customWidth="1"/>
    <col min="14850" max="14850" width="74.1640625" style="3" customWidth="1"/>
    <col min="14851" max="14851" width="7.5" style="3" customWidth="1"/>
    <col min="14852" max="14852" width="7" style="3" customWidth="1"/>
    <col min="14853" max="14853" width="10" style="3" bestFit="1" customWidth="1"/>
    <col min="14854" max="14854" width="10.6640625" style="3" bestFit="1" customWidth="1"/>
    <col min="14855" max="14855" width="8.83203125" style="3" customWidth="1"/>
    <col min="14856" max="14856" width="10.83203125" style="3" customWidth="1"/>
    <col min="14857" max="14857" width="14.83203125" style="3" customWidth="1"/>
    <col min="14858" max="14858" width="8.6640625" style="3" customWidth="1"/>
    <col min="14859" max="14859" width="10.33203125" style="3" bestFit="1" customWidth="1"/>
    <col min="14860" max="15104" width="9" style="3"/>
    <col min="15105" max="15105" width="6.33203125" style="3" customWidth="1"/>
    <col min="15106" max="15106" width="74.1640625" style="3" customWidth="1"/>
    <col min="15107" max="15107" width="7.5" style="3" customWidth="1"/>
    <col min="15108" max="15108" width="7" style="3" customWidth="1"/>
    <col min="15109" max="15109" width="10" style="3" bestFit="1" customWidth="1"/>
    <col min="15110" max="15110" width="10.6640625" style="3" bestFit="1" customWidth="1"/>
    <col min="15111" max="15111" width="8.83203125" style="3" customWidth="1"/>
    <col min="15112" max="15112" width="10.83203125" style="3" customWidth="1"/>
    <col min="15113" max="15113" width="14.83203125" style="3" customWidth="1"/>
    <col min="15114" max="15114" width="8.6640625" style="3" customWidth="1"/>
    <col min="15115" max="15115" width="10.33203125" style="3" bestFit="1" customWidth="1"/>
    <col min="15116" max="15360" width="9" style="3"/>
    <col min="15361" max="15361" width="6.33203125" style="3" customWidth="1"/>
    <col min="15362" max="15362" width="74.1640625" style="3" customWidth="1"/>
    <col min="15363" max="15363" width="7.5" style="3" customWidth="1"/>
    <col min="15364" max="15364" width="7" style="3" customWidth="1"/>
    <col min="15365" max="15365" width="10" style="3" bestFit="1" customWidth="1"/>
    <col min="15366" max="15366" width="10.6640625" style="3" bestFit="1" customWidth="1"/>
    <col min="15367" max="15367" width="8.83203125" style="3" customWidth="1"/>
    <col min="15368" max="15368" width="10.83203125" style="3" customWidth="1"/>
    <col min="15369" max="15369" width="14.83203125" style="3" customWidth="1"/>
    <col min="15370" max="15370" width="8.6640625" style="3" customWidth="1"/>
    <col min="15371" max="15371" width="10.33203125" style="3" bestFit="1" customWidth="1"/>
    <col min="15372" max="15616" width="9" style="3"/>
    <col min="15617" max="15617" width="6.33203125" style="3" customWidth="1"/>
    <col min="15618" max="15618" width="74.1640625" style="3" customWidth="1"/>
    <col min="15619" max="15619" width="7.5" style="3" customWidth="1"/>
    <col min="15620" max="15620" width="7" style="3" customWidth="1"/>
    <col min="15621" max="15621" width="10" style="3" bestFit="1" customWidth="1"/>
    <col min="15622" max="15622" width="10.6640625" style="3" bestFit="1" customWidth="1"/>
    <col min="15623" max="15623" width="8.83203125" style="3" customWidth="1"/>
    <col min="15624" max="15624" width="10.83203125" style="3" customWidth="1"/>
    <col min="15625" max="15625" width="14.83203125" style="3" customWidth="1"/>
    <col min="15626" max="15626" width="8.6640625" style="3" customWidth="1"/>
    <col min="15627" max="15627" width="10.33203125" style="3" bestFit="1" customWidth="1"/>
    <col min="15628" max="15872" width="9" style="3"/>
    <col min="15873" max="15873" width="6.33203125" style="3" customWidth="1"/>
    <col min="15874" max="15874" width="74.1640625" style="3" customWidth="1"/>
    <col min="15875" max="15875" width="7.5" style="3" customWidth="1"/>
    <col min="15876" max="15876" width="7" style="3" customWidth="1"/>
    <col min="15877" max="15877" width="10" style="3" bestFit="1" customWidth="1"/>
    <col min="15878" max="15878" width="10.6640625" style="3" bestFit="1" customWidth="1"/>
    <col min="15879" max="15879" width="8.83203125" style="3" customWidth="1"/>
    <col min="15880" max="15880" width="10.83203125" style="3" customWidth="1"/>
    <col min="15881" max="15881" width="14.83203125" style="3" customWidth="1"/>
    <col min="15882" max="15882" width="8.6640625" style="3" customWidth="1"/>
    <col min="15883" max="15883" width="10.33203125" style="3" bestFit="1" customWidth="1"/>
    <col min="15884" max="16128" width="9" style="3"/>
    <col min="16129" max="16129" width="6.33203125" style="3" customWidth="1"/>
    <col min="16130" max="16130" width="74.1640625" style="3" customWidth="1"/>
    <col min="16131" max="16131" width="7.5" style="3" customWidth="1"/>
    <col min="16132" max="16132" width="7" style="3" customWidth="1"/>
    <col min="16133" max="16133" width="10" style="3" bestFit="1" customWidth="1"/>
    <col min="16134" max="16134" width="10.6640625" style="3" bestFit="1" customWidth="1"/>
    <col min="16135" max="16135" width="8.83203125" style="3" customWidth="1"/>
    <col min="16136" max="16136" width="10.83203125" style="3" customWidth="1"/>
    <col min="16137" max="16137" width="14.83203125" style="3" customWidth="1"/>
    <col min="16138" max="16138" width="8.6640625" style="3" customWidth="1"/>
    <col min="16139" max="16139" width="10.33203125" style="3" bestFit="1" customWidth="1"/>
    <col min="16140" max="16384" width="9" style="3"/>
  </cols>
  <sheetData>
    <row r="1" spans="1:10" s="39" customFormat="1" x14ac:dyDescent="0.5">
      <c r="A1" s="106"/>
      <c r="B1" s="185"/>
      <c r="E1" s="97"/>
      <c r="I1" s="39" t="s">
        <v>62</v>
      </c>
      <c r="J1" s="322">
        <v>1</v>
      </c>
    </row>
    <row r="2" spans="1:10" s="39" customFormat="1" x14ac:dyDescent="0.5">
      <c r="A2" s="398" t="s">
        <v>63</v>
      </c>
      <c r="B2" s="398"/>
      <c r="C2" s="398"/>
      <c r="D2" s="398"/>
      <c r="E2" s="398"/>
      <c r="F2" s="398"/>
      <c r="G2" s="398"/>
      <c r="H2" s="398"/>
      <c r="I2" s="398"/>
      <c r="J2" s="398"/>
    </row>
    <row r="3" spans="1:10" s="42" customFormat="1" ht="24" x14ac:dyDescent="0.55000000000000004">
      <c r="A3" s="399" t="s">
        <v>68</v>
      </c>
      <c r="B3" s="399"/>
      <c r="C3" s="399"/>
      <c r="D3" s="399"/>
      <c r="E3" s="399"/>
      <c r="F3" s="399"/>
      <c r="G3" s="399"/>
      <c r="H3" s="41"/>
      <c r="I3" s="41"/>
      <c r="J3" s="323"/>
    </row>
    <row r="4" spans="1:10" s="42" customFormat="1" ht="24" x14ac:dyDescent="0.55000000000000004">
      <c r="A4" s="400" t="s">
        <v>1715</v>
      </c>
      <c r="B4" s="400"/>
      <c r="C4" s="400"/>
      <c r="D4" s="400"/>
      <c r="E4" s="400"/>
      <c r="F4" s="400"/>
      <c r="G4" s="400"/>
      <c r="H4" s="43"/>
      <c r="I4" s="43"/>
      <c r="J4" s="324"/>
    </row>
    <row r="5" spans="1:10" s="42" customFormat="1" ht="24" x14ac:dyDescent="0.55000000000000004">
      <c r="A5" s="400" t="s">
        <v>1714</v>
      </c>
      <c r="B5" s="400"/>
      <c r="C5" s="44"/>
      <c r="D5" s="44" t="s">
        <v>64</v>
      </c>
      <c r="E5" s="98"/>
      <c r="F5" s="44"/>
      <c r="G5" s="44"/>
      <c r="H5" s="43"/>
      <c r="I5" s="43"/>
      <c r="J5" s="324"/>
    </row>
    <row r="6" spans="1:10" s="42" customFormat="1" ht="24" x14ac:dyDescent="0.55000000000000004">
      <c r="A6" s="400" t="s">
        <v>1713</v>
      </c>
      <c r="B6" s="400"/>
      <c r="C6" s="400"/>
      <c r="D6" s="400"/>
      <c r="E6" s="400"/>
      <c r="F6" s="400"/>
      <c r="G6" s="400"/>
      <c r="H6" s="43"/>
      <c r="I6" s="43"/>
      <c r="J6" s="324"/>
    </row>
    <row r="7" spans="1:10" s="42" customFormat="1" ht="24" x14ac:dyDescent="0.55000000000000004">
      <c r="A7" s="312" t="s">
        <v>1712</v>
      </c>
      <c r="B7" s="186"/>
      <c r="C7" s="45"/>
      <c r="D7" s="312" t="s">
        <v>65</v>
      </c>
      <c r="E7" s="99"/>
      <c r="F7" s="46" t="s">
        <v>66</v>
      </c>
      <c r="G7" s="312"/>
      <c r="H7" s="43"/>
      <c r="I7" s="43"/>
      <c r="J7" s="325">
        <f ca="1">TODAY()</f>
        <v>44125</v>
      </c>
    </row>
    <row r="8" spans="1:10" s="39" customFormat="1" ht="22.5" thickBot="1" x14ac:dyDescent="0.55000000000000004">
      <c r="B8" s="185"/>
      <c r="E8" s="147"/>
      <c r="J8" s="185" t="s">
        <v>67</v>
      </c>
    </row>
    <row r="9" spans="1:10" s="36" customFormat="1" ht="18.75" thickTop="1" x14ac:dyDescent="0.4">
      <c r="A9" s="395" t="s">
        <v>59</v>
      </c>
      <c r="B9" s="393" t="s">
        <v>1</v>
      </c>
      <c r="C9" s="395" t="s">
        <v>2</v>
      </c>
      <c r="D9" s="395" t="s">
        <v>3</v>
      </c>
      <c r="E9" s="392" t="s">
        <v>8</v>
      </c>
      <c r="F9" s="392"/>
      <c r="G9" s="392" t="s">
        <v>60</v>
      </c>
      <c r="H9" s="392"/>
      <c r="I9" s="35" t="s">
        <v>21</v>
      </c>
      <c r="J9" s="393" t="s">
        <v>5</v>
      </c>
    </row>
    <row r="10" spans="1:10" s="36" customFormat="1" ht="18.75" thickBot="1" x14ac:dyDescent="0.45">
      <c r="A10" s="396"/>
      <c r="B10" s="394"/>
      <c r="C10" s="396"/>
      <c r="D10" s="396"/>
      <c r="E10" s="148" t="s">
        <v>61</v>
      </c>
      <c r="F10" s="37" t="s">
        <v>4</v>
      </c>
      <c r="G10" s="37" t="s">
        <v>61</v>
      </c>
      <c r="H10" s="37" t="s">
        <v>4</v>
      </c>
      <c r="I10" s="38" t="s">
        <v>0</v>
      </c>
      <c r="J10" s="394"/>
    </row>
    <row r="11" spans="1:10" ht="22.5" thickTop="1" x14ac:dyDescent="0.5">
      <c r="A11" s="96" t="s">
        <v>6</v>
      </c>
      <c r="B11" s="210" t="s">
        <v>356</v>
      </c>
      <c r="C11" s="9"/>
      <c r="D11" s="10"/>
      <c r="E11" s="149"/>
      <c r="F11" s="9"/>
      <c r="G11" s="9"/>
      <c r="H11" s="11"/>
      <c r="I11" s="9"/>
      <c r="J11" s="328"/>
    </row>
    <row r="12" spans="1:10" x14ac:dyDescent="0.5">
      <c r="A12" s="10"/>
      <c r="B12" s="14" t="s">
        <v>1421</v>
      </c>
      <c r="C12" s="9"/>
      <c r="D12" s="10" t="s">
        <v>357</v>
      </c>
      <c r="E12" s="150">
        <v>1165</v>
      </c>
      <c r="F12" s="9">
        <f>E12*C12</f>
        <v>0</v>
      </c>
      <c r="G12" s="9">
        <v>150</v>
      </c>
      <c r="H12" s="17">
        <f>G12*C12</f>
        <v>0</v>
      </c>
      <c r="I12" s="9">
        <f>H12+F12</f>
        <v>0</v>
      </c>
      <c r="J12" s="328"/>
    </row>
    <row r="13" spans="1:10" x14ac:dyDescent="0.5">
      <c r="A13" s="10"/>
      <c r="B13" s="135"/>
      <c r="C13" s="9"/>
      <c r="D13" s="10"/>
      <c r="E13" s="150"/>
      <c r="F13" s="13"/>
      <c r="G13" s="9"/>
      <c r="H13" s="11"/>
      <c r="I13" s="9"/>
      <c r="J13" s="328"/>
    </row>
    <row r="14" spans="1:10" x14ac:dyDescent="0.5">
      <c r="A14" s="10" t="s">
        <v>6</v>
      </c>
      <c r="B14" s="135" t="s">
        <v>358</v>
      </c>
      <c r="C14" s="9"/>
      <c r="D14" s="10"/>
      <c r="E14" s="150"/>
      <c r="F14" s="13"/>
      <c r="G14" s="9"/>
      <c r="H14" s="11"/>
      <c r="I14" s="109"/>
      <c r="J14" s="328"/>
    </row>
    <row r="15" spans="1:10" x14ac:dyDescent="0.5">
      <c r="A15" s="10"/>
      <c r="B15" s="14" t="s">
        <v>1422</v>
      </c>
      <c r="C15" s="9"/>
      <c r="D15" s="10" t="s">
        <v>357</v>
      </c>
      <c r="E15" s="150">
        <v>2700</v>
      </c>
      <c r="F15" s="9">
        <f>E15*C15</f>
        <v>0</v>
      </c>
      <c r="G15" s="9">
        <v>450</v>
      </c>
      <c r="H15" s="17">
        <f>G15*C15</f>
        <v>0</v>
      </c>
      <c r="I15" s="9">
        <f>H15+F15</f>
        <v>0</v>
      </c>
      <c r="J15" s="328"/>
    </row>
    <row r="16" spans="1:10" x14ac:dyDescent="0.5">
      <c r="A16" s="10"/>
      <c r="B16" s="14" t="s">
        <v>1423</v>
      </c>
      <c r="C16" s="9"/>
      <c r="D16" s="10" t="s">
        <v>357</v>
      </c>
      <c r="E16" s="150">
        <v>3700</v>
      </c>
      <c r="F16" s="9">
        <f>E16*C16</f>
        <v>0</v>
      </c>
      <c r="G16" s="9">
        <v>450</v>
      </c>
      <c r="H16" s="17">
        <f>G16*C16</f>
        <v>0</v>
      </c>
      <c r="I16" s="9">
        <f>H16+F16</f>
        <v>0</v>
      </c>
      <c r="J16" s="328"/>
    </row>
    <row r="17" spans="1:10" ht="43.5" x14ac:dyDescent="0.5">
      <c r="A17" s="10"/>
      <c r="B17" s="14" t="s">
        <v>1424</v>
      </c>
      <c r="C17" s="9"/>
      <c r="D17" s="10" t="s">
        <v>357</v>
      </c>
      <c r="E17" s="150">
        <v>5700</v>
      </c>
      <c r="F17" s="9">
        <f>E17*C17</f>
        <v>0</v>
      </c>
      <c r="G17" s="9">
        <v>450</v>
      </c>
      <c r="H17" s="17">
        <f>G17*C17</f>
        <v>0</v>
      </c>
      <c r="I17" s="9">
        <f>H17+F17</f>
        <v>0</v>
      </c>
      <c r="J17" s="328"/>
    </row>
    <row r="18" spans="1:10" ht="43.5" x14ac:dyDescent="0.5">
      <c r="A18" s="10"/>
      <c r="B18" s="14" t="s">
        <v>1425</v>
      </c>
      <c r="C18" s="9"/>
      <c r="D18" s="10" t="s">
        <v>357</v>
      </c>
      <c r="E18" s="150">
        <v>6700</v>
      </c>
      <c r="F18" s="9">
        <f>E18*C18</f>
        <v>0</v>
      </c>
      <c r="G18" s="9">
        <v>450</v>
      </c>
      <c r="H18" s="17">
        <f>G18*C18</f>
        <v>0</v>
      </c>
      <c r="I18" s="9">
        <f>H18+F18</f>
        <v>0</v>
      </c>
      <c r="J18" s="328"/>
    </row>
    <row r="19" spans="1:10" x14ac:dyDescent="0.5">
      <c r="A19" s="10"/>
      <c r="B19" s="14" t="s">
        <v>1426</v>
      </c>
      <c r="C19" s="9"/>
      <c r="D19" s="10" t="s">
        <v>357</v>
      </c>
      <c r="E19" s="150">
        <v>12000</v>
      </c>
      <c r="F19" s="9">
        <f>E19*C19</f>
        <v>0</v>
      </c>
      <c r="G19" s="9">
        <v>450</v>
      </c>
      <c r="H19" s="17">
        <f>G19*C19</f>
        <v>0</v>
      </c>
      <c r="I19" s="9">
        <f>H19+F19</f>
        <v>0</v>
      </c>
      <c r="J19" s="328"/>
    </row>
    <row r="20" spans="1:10" x14ac:dyDescent="0.5">
      <c r="A20" s="10" t="s">
        <v>6</v>
      </c>
      <c r="B20" s="135" t="s">
        <v>1431</v>
      </c>
      <c r="C20" s="9"/>
      <c r="D20" s="10"/>
      <c r="E20" s="150"/>
      <c r="F20" s="13"/>
      <c r="G20" s="9"/>
      <c r="H20" s="11"/>
      <c r="I20" s="109"/>
      <c r="J20" s="328"/>
    </row>
    <row r="21" spans="1:10" x14ac:dyDescent="0.5">
      <c r="A21" s="10"/>
      <c r="B21" s="14" t="s">
        <v>1432</v>
      </c>
      <c r="C21" s="9"/>
      <c r="D21" s="10" t="s">
        <v>409</v>
      </c>
      <c r="E21" s="150">
        <v>100</v>
      </c>
      <c r="F21" s="9">
        <f>E21*C21</f>
        <v>0</v>
      </c>
      <c r="G21" s="426" t="s">
        <v>403</v>
      </c>
      <c r="H21" s="426"/>
      <c r="I21" s="9">
        <f>H21+F21</f>
        <v>0</v>
      </c>
      <c r="J21" s="328"/>
    </row>
    <row r="22" spans="1:10" x14ac:dyDescent="0.5">
      <c r="A22" s="10"/>
      <c r="B22" s="14" t="s">
        <v>1433</v>
      </c>
      <c r="C22" s="9"/>
      <c r="D22" s="10" t="s">
        <v>11</v>
      </c>
      <c r="E22" s="150">
        <v>345</v>
      </c>
      <c r="F22" s="9">
        <f>E22*C22</f>
        <v>0</v>
      </c>
      <c r="G22" s="9">
        <v>50</v>
      </c>
      <c r="H22" s="17">
        <f>G22*C22</f>
        <v>0</v>
      </c>
      <c r="I22" s="9">
        <f>H22+F22</f>
        <v>0</v>
      </c>
      <c r="J22" s="328"/>
    </row>
    <row r="23" spans="1:10" x14ac:dyDescent="0.5">
      <c r="A23" s="10"/>
      <c r="B23" s="135"/>
      <c r="C23" s="9"/>
      <c r="D23" s="10"/>
      <c r="E23" s="11"/>
      <c r="F23" s="13"/>
      <c r="G23" s="9"/>
      <c r="H23" s="11"/>
      <c r="I23" s="16"/>
      <c r="J23" s="328"/>
    </row>
    <row r="24" spans="1:10" x14ac:dyDescent="0.5">
      <c r="A24" s="10" t="s">
        <v>6</v>
      </c>
      <c r="B24" s="135" t="s">
        <v>359</v>
      </c>
      <c r="C24" s="9"/>
      <c r="D24" s="10"/>
      <c r="E24" s="11"/>
      <c r="F24" s="13"/>
      <c r="G24" s="9"/>
      <c r="H24" s="11"/>
      <c r="I24" s="16"/>
      <c r="J24" s="328"/>
    </row>
    <row r="25" spans="1:10" ht="43.5" x14ac:dyDescent="0.5">
      <c r="A25" s="10"/>
      <c r="B25" s="14" t="s">
        <v>1427</v>
      </c>
      <c r="C25" s="9"/>
      <c r="D25" s="10" t="s">
        <v>357</v>
      </c>
      <c r="E25" s="11">
        <v>2100</v>
      </c>
      <c r="F25" s="9">
        <f>E25*C25</f>
        <v>0</v>
      </c>
      <c r="G25" s="9">
        <v>450</v>
      </c>
      <c r="H25" s="17">
        <f>G25*C25</f>
        <v>0</v>
      </c>
      <c r="I25" s="9">
        <f>H25+F25</f>
        <v>0</v>
      </c>
      <c r="J25" s="328" t="s">
        <v>1435</v>
      </c>
    </row>
    <row r="26" spans="1:10" s="225" customFormat="1" ht="43.5" x14ac:dyDescent="0.45">
      <c r="A26" s="32"/>
      <c r="B26" s="16" t="s">
        <v>1428</v>
      </c>
      <c r="C26" s="30"/>
      <c r="D26" s="32" t="s">
        <v>357</v>
      </c>
      <c r="E26" s="31">
        <v>5500</v>
      </c>
      <c r="F26" s="30">
        <f>E26*C26</f>
        <v>0</v>
      </c>
      <c r="G26" s="30">
        <v>450</v>
      </c>
      <c r="H26" s="17">
        <f>G26*C26</f>
        <v>0</v>
      </c>
      <c r="I26" s="30">
        <f>H26+F26</f>
        <v>0</v>
      </c>
      <c r="J26" s="114" t="s">
        <v>1436</v>
      </c>
    </row>
    <row r="27" spans="1:10" x14ac:dyDescent="0.5">
      <c r="A27" s="10" t="s">
        <v>6</v>
      </c>
      <c r="B27" s="135" t="s">
        <v>1434</v>
      </c>
      <c r="C27" s="9"/>
      <c r="D27" s="10"/>
      <c r="E27" s="150"/>
      <c r="F27" s="13"/>
      <c r="G27" s="9"/>
      <c r="H27" s="11"/>
      <c r="I27" s="109"/>
      <c r="J27" s="328"/>
    </row>
    <row r="28" spans="1:10" x14ac:dyDescent="0.5">
      <c r="A28" s="10"/>
      <c r="B28" s="14" t="s">
        <v>360</v>
      </c>
      <c r="C28" s="9"/>
      <c r="D28" s="10" t="s">
        <v>357</v>
      </c>
      <c r="E28" s="11">
        <v>700</v>
      </c>
      <c r="F28" s="9">
        <f>E28*C28</f>
        <v>0</v>
      </c>
      <c r="G28" s="9">
        <v>170</v>
      </c>
      <c r="H28" s="17">
        <f>G28*C28</f>
        <v>0</v>
      </c>
      <c r="I28" s="9">
        <f>H28+F28</f>
        <v>0</v>
      </c>
      <c r="J28" s="328"/>
    </row>
    <row r="29" spans="1:10" x14ac:dyDescent="0.5">
      <c r="A29" s="10"/>
      <c r="B29" s="14" t="s">
        <v>1429</v>
      </c>
      <c r="C29" s="9"/>
      <c r="D29" s="10" t="s">
        <v>10</v>
      </c>
      <c r="E29" s="11">
        <v>2500</v>
      </c>
      <c r="F29" s="9">
        <f>E29*C29</f>
        <v>0</v>
      </c>
      <c r="G29" s="9">
        <v>103</v>
      </c>
      <c r="H29" s="17">
        <f>G29*C29</f>
        <v>0</v>
      </c>
      <c r="I29" s="9">
        <f>H29+F29</f>
        <v>0</v>
      </c>
      <c r="J29" s="328"/>
    </row>
    <row r="30" spans="1:10" x14ac:dyDescent="0.5">
      <c r="A30" s="10"/>
      <c r="B30" s="14" t="s">
        <v>1430</v>
      </c>
      <c r="C30" s="9"/>
      <c r="D30" s="10" t="s">
        <v>10</v>
      </c>
      <c r="E30" s="11">
        <v>700</v>
      </c>
      <c r="F30" s="9">
        <f>E30*C30</f>
        <v>0</v>
      </c>
      <c r="G30" s="9">
        <v>103</v>
      </c>
      <c r="H30" s="17">
        <f>G30*C30</f>
        <v>0</v>
      </c>
      <c r="I30" s="9">
        <f>H30+F30</f>
        <v>0</v>
      </c>
      <c r="J30" s="328"/>
    </row>
    <row r="31" spans="1:10" x14ac:dyDescent="0.5">
      <c r="A31" s="10"/>
      <c r="B31" s="14"/>
      <c r="C31" s="9"/>
      <c r="D31" s="10"/>
      <c r="E31" s="11"/>
      <c r="F31" s="13"/>
      <c r="G31" s="9"/>
      <c r="H31" s="11"/>
      <c r="I31" s="16"/>
      <c r="J31" s="328"/>
    </row>
    <row r="32" spans="1:10" ht="43.5" x14ac:dyDescent="0.5">
      <c r="A32" s="10" t="s">
        <v>6</v>
      </c>
      <c r="B32" s="135" t="s">
        <v>487</v>
      </c>
      <c r="C32" s="9"/>
      <c r="D32" s="10"/>
      <c r="E32" s="11"/>
      <c r="F32" s="13"/>
      <c r="G32" s="9"/>
      <c r="H32" s="11"/>
      <c r="I32" s="16"/>
      <c r="J32" s="328"/>
    </row>
    <row r="33" spans="1:10" ht="21.75" customHeight="1" x14ac:dyDescent="0.5">
      <c r="A33" s="10"/>
      <c r="B33" s="14" t="s">
        <v>461</v>
      </c>
      <c r="C33" s="9"/>
      <c r="D33" s="10" t="s">
        <v>10</v>
      </c>
      <c r="E33" s="11">
        <v>1400</v>
      </c>
      <c r="F33" s="9">
        <f>E33*C33</f>
        <v>0</v>
      </c>
      <c r="G33" s="9">
        <v>300</v>
      </c>
      <c r="H33" s="17">
        <f>G33*C33</f>
        <v>0</v>
      </c>
      <c r="I33" s="9">
        <f>H33+F33</f>
        <v>0</v>
      </c>
      <c r="J33" s="345" t="s">
        <v>509</v>
      </c>
    </row>
    <row r="34" spans="1:10" ht="21.75" customHeight="1" x14ac:dyDescent="0.5">
      <c r="A34" s="10"/>
      <c r="B34" s="14" t="s">
        <v>460</v>
      </c>
      <c r="C34" s="9"/>
      <c r="D34" s="10" t="s">
        <v>10</v>
      </c>
      <c r="E34" s="11">
        <v>3300</v>
      </c>
      <c r="F34" s="9">
        <f>E34*C34</f>
        <v>0</v>
      </c>
      <c r="G34" s="9">
        <v>300</v>
      </c>
      <c r="H34" s="17">
        <f>G34*C34</f>
        <v>0</v>
      </c>
      <c r="I34" s="9">
        <f>H34+F34</f>
        <v>0</v>
      </c>
      <c r="J34" s="345" t="s">
        <v>509</v>
      </c>
    </row>
    <row r="35" spans="1:10" ht="43.5" x14ac:dyDescent="0.5">
      <c r="A35" s="10"/>
      <c r="B35" s="14" t="s">
        <v>1437</v>
      </c>
      <c r="C35" s="9"/>
      <c r="D35" s="10" t="s">
        <v>10</v>
      </c>
      <c r="E35" s="11">
        <v>4200</v>
      </c>
      <c r="F35" s="9">
        <f>E35*C35</f>
        <v>0</v>
      </c>
      <c r="G35" s="9">
        <v>300</v>
      </c>
      <c r="H35" s="17">
        <f>G35*C35</f>
        <v>0</v>
      </c>
      <c r="I35" s="9">
        <f>H35+F35</f>
        <v>0</v>
      </c>
      <c r="J35" s="345" t="s">
        <v>509</v>
      </c>
    </row>
    <row r="36" spans="1:10" ht="43.5" x14ac:dyDescent="0.5">
      <c r="A36" s="10"/>
      <c r="B36" s="14" t="s">
        <v>1438</v>
      </c>
      <c r="C36" s="9"/>
      <c r="D36" s="10" t="s">
        <v>10</v>
      </c>
      <c r="E36" s="11">
        <v>2600</v>
      </c>
      <c r="F36" s="9">
        <f>E36*C36</f>
        <v>0</v>
      </c>
      <c r="G36" s="9">
        <v>300</v>
      </c>
      <c r="H36" s="17">
        <f>G36*C36</f>
        <v>0</v>
      </c>
      <c r="I36" s="9">
        <f>H36+F36</f>
        <v>0</v>
      </c>
      <c r="J36" s="345" t="s">
        <v>509</v>
      </c>
    </row>
    <row r="37" spans="1:10" ht="43.5" x14ac:dyDescent="0.5">
      <c r="A37" s="10"/>
      <c r="B37" s="14" t="s">
        <v>525</v>
      </c>
      <c r="C37" s="9"/>
      <c r="D37" s="10" t="s">
        <v>10</v>
      </c>
      <c r="E37" s="11">
        <v>5000</v>
      </c>
      <c r="F37" s="9">
        <f>E37*C37</f>
        <v>0</v>
      </c>
      <c r="G37" s="9">
        <v>300</v>
      </c>
      <c r="H37" s="17">
        <f>G37*C37</f>
        <v>0</v>
      </c>
      <c r="I37" s="9">
        <f>H37+F37</f>
        <v>0</v>
      </c>
      <c r="J37" s="345" t="s">
        <v>509</v>
      </c>
    </row>
    <row r="38" spans="1:10" ht="43.5" x14ac:dyDescent="0.5">
      <c r="A38" s="10"/>
      <c r="B38" s="14" t="s">
        <v>486</v>
      </c>
      <c r="C38" s="9"/>
      <c r="D38" s="10" t="s">
        <v>10</v>
      </c>
      <c r="E38" s="11">
        <v>2600</v>
      </c>
      <c r="F38" s="9">
        <f t="shared" ref="F38" si="0">E38*C38</f>
        <v>0</v>
      </c>
      <c r="G38" s="9">
        <v>300</v>
      </c>
      <c r="H38" s="17">
        <f t="shared" ref="H38" si="1">G38*C38</f>
        <v>0</v>
      </c>
      <c r="I38" s="9">
        <f t="shared" ref="I38" si="2">H38+F38</f>
        <v>0</v>
      </c>
      <c r="J38" s="345" t="s">
        <v>509</v>
      </c>
    </row>
    <row r="39" spans="1:10" x14ac:dyDescent="0.5">
      <c r="A39" s="10" t="s">
        <v>6</v>
      </c>
      <c r="B39" s="135" t="s">
        <v>1439</v>
      </c>
      <c r="C39" s="9"/>
      <c r="D39" s="10"/>
      <c r="E39" s="150"/>
      <c r="F39" s="13"/>
      <c r="G39" s="9"/>
      <c r="H39" s="11"/>
      <c r="I39" s="109"/>
      <c r="J39" s="328"/>
    </row>
    <row r="40" spans="1:10" x14ac:dyDescent="0.5">
      <c r="A40" s="10"/>
      <c r="B40" s="14" t="s">
        <v>1440</v>
      </c>
      <c r="C40" s="9"/>
      <c r="D40" s="10" t="s">
        <v>11</v>
      </c>
      <c r="E40" s="11">
        <v>900</v>
      </c>
      <c r="F40" s="9">
        <f>E40*C40</f>
        <v>0</v>
      </c>
      <c r="G40" s="9">
        <v>150</v>
      </c>
      <c r="H40" s="17">
        <f>G40*C40</f>
        <v>0</v>
      </c>
      <c r="I40" s="9">
        <f>H40+F40</f>
        <v>0</v>
      </c>
      <c r="J40" s="328"/>
    </row>
    <row r="41" spans="1:10" x14ac:dyDescent="0.5">
      <c r="A41" s="10"/>
      <c r="B41" s="14" t="s">
        <v>1441</v>
      </c>
      <c r="C41" s="9"/>
      <c r="D41" s="10" t="s">
        <v>409</v>
      </c>
      <c r="E41" s="11">
        <v>100</v>
      </c>
      <c r="F41" s="9">
        <f>E41*C41</f>
        <v>0</v>
      </c>
      <c r="G41" s="426" t="s">
        <v>403</v>
      </c>
      <c r="H41" s="426"/>
      <c r="I41" s="9">
        <f>H41+F41</f>
        <v>0</v>
      </c>
      <c r="J41" s="328"/>
    </row>
    <row r="42" spans="1:10" x14ac:dyDescent="0.5">
      <c r="A42" s="10"/>
      <c r="B42" s="14" t="s">
        <v>1433</v>
      </c>
      <c r="C42" s="9"/>
      <c r="D42" s="10" t="s">
        <v>11</v>
      </c>
      <c r="E42" s="11">
        <v>345</v>
      </c>
      <c r="F42" s="9">
        <f>E42*C42</f>
        <v>0</v>
      </c>
      <c r="G42" s="9">
        <v>50</v>
      </c>
      <c r="H42" s="17">
        <f>G42*C42</f>
        <v>0</v>
      </c>
      <c r="I42" s="9">
        <f>H42+F42</f>
        <v>0</v>
      </c>
      <c r="J42" s="328"/>
    </row>
    <row r="43" spans="1:10" x14ac:dyDescent="0.5">
      <c r="A43" s="10" t="s">
        <v>6</v>
      </c>
      <c r="B43" s="127" t="s">
        <v>1442</v>
      </c>
      <c r="C43" s="16"/>
      <c r="D43" s="15"/>
      <c r="E43" s="151"/>
      <c r="F43" s="30"/>
      <c r="G43" s="31"/>
      <c r="H43" s="30"/>
      <c r="I43" s="30"/>
      <c r="J43" s="14"/>
    </row>
    <row r="44" spans="1:10" ht="43.5" x14ac:dyDescent="0.5">
      <c r="A44" s="10"/>
      <c r="B44" s="28" t="s">
        <v>1443</v>
      </c>
      <c r="C44" s="16"/>
      <c r="D44" s="15" t="s">
        <v>11</v>
      </c>
      <c r="E44" s="151"/>
      <c r="F44" s="9">
        <f t="shared" ref="F44:F45" si="3">E44*C44</f>
        <v>0</v>
      </c>
      <c r="G44" s="31">
        <v>170</v>
      </c>
      <c r="H44" s="17">
        <f t="shared" ref="H44:H45" si="4">G44*C44</f>
        <v>0</v>
      </c>
      <c r="I44" s="9">
        <f t="shared" ref="I44:I45" si="5">H44+F44</f>
        <v>0</v>
      </c>
      <c r="J44" s="328"/>
    </row>
    <row r="45" spans="1:10" x14ac:dyDescent="0.5">
      <c r="A45" s="10"/>
      <c r="B45" s="28" t="s">
        <v>1444</v>
      </c>
      <c r="C45" s="16"/>
      <c r="D45" s="15" t="s">
        <v>11</v>
      </c>
      <c r="E45" s="151"/>
      <c r="F45" s="9">
        <f t="shared" si="3"/>
        <v>0</v>
      </c>
      <c r="G45" s="31">
        <v>70</v>
      </c>
      <c r="H45" s="17">
        <f t="shared" si="4"/>
        <v>0</v>
      </c>
      <c r="I45" s="9">
        <f t="shared" si="5"/>
        <v>0</v>
      </c>
      <c r="J45" s="328"/>
    </row>
    <row r="46" spans="1:10" x14ac:dyDescent="0.5">
      <c r="A46" s="10"/>
      <c r="B46" s="28"/>
      <c r="C46" s="16"/>
      <c r="D46" s="15"/>
      <c r="E46" s="151"/>
      <c r="F46" s="9"/>
      <c r="G46" s="31"/>
      <c r="H46" s="17"/>
      <c r="I46" s="9"/>
      <c r="J46" s="328"/>
    </row>
    <row r="47" spans="1:10" ht="43.5" x14ac:dyDescent="0.5">
      <c r="A47" s="10"/>
      <c r="B47" s="28" t="s">
        <v>1449</v>
      </c>
      <c r="C47" s="16"/>
      <c r="D47" s="15" t="s">
        <v>10</v>
      </c>
      <c r="E47" s="151">
        <v>400</v>
      </c>
      <c r="F47" s="9">
        <f t="shared" ref="F47:F48" si="6">E47*C47</f>
        <v>0</v>
      </c>
      <c r="G47" s="31">
        <v>70</v>
      </c>
      <c r="H47" s="17">
        <f t="shared" ref="H47:H48" si="7">G47*C47</f>
        <v>0</v>
      </c>
      <c r="I47" s="9">
        <f t="shared" ref="I47:I48" si="8">H47+F47</f>
        <v>0</v>
      </c>
      <c r="J47" s="328"/>
    </row>
    <row r="48" spans="1:10" x14ac:dyDescent="0.5">
      <c r="A48" s="10"/>
      <c r="B48" s="28" t="s">
        <v>1445</v>
      </c>
      <c r="C48" s="16"/>
      <c r="D48" s="15" t="s">
        <v>11</v>
      </c>
      <c r="E48" s="151">
        <v>190</v>
      </c>
      <c r="F48" s="9">
        <f t="shared" si="6"/>
        <v>0</v>
      </c>
      <c r="G48" s="31">
        <v>70</v>
      </c>
      <c r="H48" s="17">
        <f t="shared" si="7"/>
        <v>0</v>
      </c>
      <c r="I48" s="9">
        <f t="shared" si="8"/>
        <v>0</v>
      </c>
      <c r="J48" s="328"/>
    </row>
    <row r="49" spans="1:10" x14ac:dyDescent="0.5">
      <c r="A49" s="10"/>
      <c r="B49" s="28"/>
      <c r="C49" s="16"/>
      <c r="D49" s="15"/>
      <c r="E49" s="151"/>
      <c r="F49" s="9"/>
      <c r="G49" s="31"/>
      <c r="H49" s="17"/>
      <c r="I49" s="9"/>
      <c r="J49" s="328"/>
    </row>
    <row r="50" spans="1:10" x14ac:dyDescent="0.5">
      <c r="A50" s="10" t="s">
        <v>6</v>
      </c>
      <c r="B50" s="127" t="s">
        <v>1446</v>
      </c>
      <c r="C50" s="16"/>
      <c r="D50" s="15"/>
      <c r="E50" s="151"/>
      <c r="F50" s="30"/>
      <c r="G50" s="31"/>
      <c r="H50" s="30"/>
      <c r="I50" s="30"/>
      <c r="J50" s="14"/>
    </row>
    <row r="51" spans="1:10" ht="43.5" x14ac:dyDescent="0.5">
      <c r="A51" s="10"/>
      <c r="B51" s="28" t="s">
        <v>1447</v>
      </c>
      <c r="C51" s="16"/>
      <c r="D51" s="15" t="s">
        <v>11</v>
      </c>
      <c r="E51" s="151">
        <v>350</v>
      </c>
      <c r="F51" s="9">
        <f t="shared" ref="F51:F52" si="9">E51*C51</f>
        <v>0</v>
      </c>
      <c r="G51" s="31">
        <v>70</v>
      </c>
      <c r="H51" s="17">
        <f t="shared" ref="H51:H52" si="10">G51*C51</f>
        <v>0</v>
      </c>
      <c r="I51" s="9">
        <f t="shared" ref="I51:I52" si="11">H51+F51</f>
        <v>0</v>
      </c>
      <c r="J51" s="328"/>
    </row>
    <row r="52" spans="1:10" x14ac:dyDescent="0.5">
      <c r="A52" s="10"/>
      <c r="B52" s="28" t="s">
        <v>1448</v>
      </c>
      <c r="C52" s="16"/>
      <c r="D52" s="15" t="s">
        <v>11</v>
      </c>
      <c r="E52" s="151">
        <v>345</v>
      </c>
      <c r="F52" s="9">
        <f t="shared" si="9"/>
        <v>0</v>
      </c>
      <c r="G52" s="31">
        <v>50</v>
      </c>
      <c r="H52" s="17">
        <f t="shared" si="10"/>
        <v>0</v>
      </c>
      <c r="I52" s="9">
        <f t="shared" si="11"/>
        <v>0</v>
      </c>
      <c r="J52" s="328"/>
    </row>
    <row r="53" spans="1:10" x14ac:dyDescent="0.5">
      <c r="A53" s="10"/>
      <c r="B53" s="28"/>
      <c r="C53" s="16"/>
      <c r="D53" s="15"/>
      <c r="E53" s="151"/>
      <c r="F53" s="9"/>
      <c r="G53" s="31"/>
      <c r="H53" s="17"/>
      <c r="I53" s="9"/>
      <c r="J53" s="328"/>
    </row>
    <row r="54" spans="1:10" x14ac:dyDescent="0.5">
      <c r="A54" s="10" t="s">
        <v>6</v>
      </c>
      <c r="B54" s="127" t="s">
        <v>369</v>
      </c>
      <c r="C54" s="16"/>
      <c r="D54" s="15"/>
      <c r="E54" s="151"/>
      <c r="F54" s="30"/>
      <c r="G54" s="31"/>
      <c r="H54" s="30"/>
      <c r="I54" s="30"/>
      <c r="J54" s="328"/>
    </row>
    <row r="55" spans="1:10" x14ac:dyDescent="0.5">
      <c r="A55" s="10"/>
      <c r="B55" s="28" t="s">
        <v>1450</v>
      </c>
      <c r="C55" s="16"/>
      <c r="D55" s="15" t="s">
        <v>11</v>
      </c>
      <c r="E55" s="151">
        <v>125</v>
      </c>
      <c r="F55" s="9">
        <f t="shared" ref="F55" si="12">E55*C55</f>
        <v>0</v>
      </c>
      <c r="G55" s="31">
        <v>25</v>
      </c>
      <c r="H55" s="17">
        <f t="shared" ref="H55" si="13">G55*C55</f>
        <v>0</v>
      </c>
      <c r="I55" s="9">
        <f t="shared" ref="I55" si="14">H55+F55</f>
        <v>0</v>
      </c>
      <c r="J55" s="328"/>
    </row>
    <row r="56" spans="1:10" x14ac:dyDescent="0.5">
      <c r="A56" s="10"/>
      <c r="B56" s="28" t="s">
        <v>1451</v>
      </c>
      <c r="C56" s="16"/>
      <c r="D56" s="15" t="s">
        <v>370</v>
      </c>
      <c r="E56" s="151">
        <v>390</v>
      </c>
      <c r="F56" s="9">
        <f>E56*C56</f>
        <v>0</v>
      </c>
      <c r="G56" s="31">
        <v>120</v>
      </c>
      <c r="H56" s="17">
        <f>G56*C56</f>
        <v>0</v>
      </c>
      <c r="I56" s="9">
        <f>H56+F56</f>
        <v>0</v>
      </c>
      <c r="J56" s="328"/>
    </row>
    <row r="57" spans="1:10" x14ac:dyDescent="0.5">
      <c r="A57" s="10"/>
      <c r="B57" s="28" t="s">
        <v>1458</v>
      </c>
      <c r="C57" s="16"/>
      <c r="D57" s="15" t="s">
        <v>370</v>
      </c>
      <c r="E57" s="151">
        <v>230</v>
      </c>
      <c r="F57" s="9">
        <f>E57*C57</f>
        <v>0</v>
      </c>
      <c r="G57" s="31">
        <v>70</v>
      </c>
      <c r="H57" s="17">
        <f>G57*C57</f>
        <v>0</v>
      </c>
      <c r="I57" s="9">
        <f>H57+F57</f>
        <v>0</v>
      </c>
      <c r="J57" s="328"/>
    </row>
    <row r="58" spans="1:10" x14ac:dyDescent="0.5">
      <c r="A58" s="10"/>
      <c r="B58" s="28" t="s">
        <v>1457</v>
      </c>
      <c r="C58" s="16"/>
      <c r="D58" s="15" t="s">
        <v>357</v>
      </c>
      <c r="E58" s="151">
        <v>370</v>
      </c>
      <c r="F58" s="9">
        <f>E58*C58</f>
        <v>0</v>
      </c>
      <c r="G58" s="31">
        <v>120</v>
      </c>
      <c r="H58" s="17">
        <f>G58*C58</f>
        <v>0</v>
      </c>
      <c r="I58" s="9">
        <f>H58+F58</f>
        <v>0</v>
      </c>
      <c r="J58" s="14"/>
    </row>
    <row r="59" spans="1:10" x14ac:dyDescent="0.5">
      <c r="A59" s="10"/>
      <c r="B59" s="28" t="s">
        <v>1452</v>
      </c>
      <c r="C59" s="16"/>
      <c r="D59" s="15" t="s">
        <v>357</v>
      </c>
      <c r="E59" s="151">
        <v>230</v>
      </c>
      <c r="F59" s="9">
        <f>E59*C59</f>
        <v>0</v>
      </c>
      <c r="G59" s="31">
        <v>70</v>
      </c>
      <c r="H59" s="17">
        <f>G59*C59</f>
        <v>0</v>
      </c>
      <c r="I59" s="9">
        <f>H59+F59</f>
        <v>0</v>
      </c>
      <c r="J59" s="14"/>
    </row>
    <row r="60" spans="1:10" s="39" customFormat="1" x14ac:dyDescent="0.5">
      <c r="A60" s="52"/>
      <c r="B60" s="187" t="s">
        <v>1453</v>
      </c>
      <c r="C60" s="11"/>
      <c r="D60" s="10" t="s">
        <v>11</v>
      </c>
      <c r="E60" s="11">
        <v>450</v>
      </c>
      <c r="F60" s="9">
        <f>E60*C60</f>
        <v>0</v>
      </c>
      <c r="G60" s="54">
        <v>130</v>
      </c>
      <c r="H60" s="17">
        <f>G60*C60</f>
        <v>0</v>
      </c>
      <c r="I60" s="9">
        <f>H60+F60</f>
        <v>0</v>
      </c>
      <c r="J60" s="327"/>
    </row>
    <row r="61" spans="1:10" s="39" customFormat="1" x14ac:dyDescent="0.5">
      <c r="A61" s="52"/>
      <c r="B61" s="187" t="s">
        <v>1454</v>
      </c>
      <c r="C61" s="11"/>
      <c r="D61" s="10" t="s">
        <v>11</v>
      </c>
      <c r="E61" s="11">
        <v>750</v>
      </c>
      <c r="F61" s="9">
        <f t="shared" ref="F61" si="15">E61*C61</f>
        <v>0</v>
      </c>
      <c r="G61" s="54">
        <v>70</v>
      </c>
      <c r="H61" s="17">
        <f t="shared" ref="H61" si="16">G61*C61</f>
        <v>0</v>
      </c>
      <c r="I61" s="9">
        <f t="shared" ref="I61" si="17">H61+F61</f>
        <v>0</v>
      </c>
      <c r="J61" s="327"/>
    </row>
    <row r="62" spans="1:10" x14ac:dyDescent="0.5">
      <c r="A62" s="10"/>
      <c r="B62" s="28" t="s">
        <v>1455</v>
      </c>
      <c r="C62" s="16"/>
      <c r="D62" s="15" t="s">
        <v>10</v>
      </c>
      <c r="E62" s="151">
        <v>100</v>
      </c>
      <c r="F62" s="9">
        <f>E62*C62</f>
        <v>0</v>
      </c>
      <c r="G62" s="31">
        <v>70</v>
      </c>
      <c r="H62" s="17">
        <f>G62*C62</f>
        <v>0</v>
      </c>
      <c r="I62" s="9">
        <f>H62+F62</f>
        <v>0</v>
      </c>
      <c r="J62" s="14"/>
    </row>
    <row r="63" spans="1:10" s="225" customFormat="1" ht="43.5" x14ac:dyDescent="0.45">
      <c r="A63" s="32"/>
      <c r="B63" s="28" t="s">
        <v>1456</v>
      </c>
      <c r="C63" s="16"/>
      <c r="D63" s="15" t="s">
        <v>11</v>
      </c>
      <c r="E63" s="151"/>
      <c r="F63" s="30">
        <f>E63*C63</f>
        <v>0</v>
      </c>
      <c r="G63" s="31">
        <v>120</v>
      </c>
      <c r="H63" s="17">
        <f>G63*C63</f>
        <v>0</v>
      </c>
      <c r="I63" s="30">
        <f>H63+F63</f>
        <v>0</v>
      </c>
      <c r="J63" s="16"/>
    </row>
    <row r="64" spans="1:10" s="39" customFormat="1" x14ac:dyDescent="0.5">
      <c r="A64" s="176"/>
      <c r="B64" s="299" t="s">
        <v>1465</v>
      </c>
      <c r="C64" s="19"/>
      <c r="D64" s="21" t="s">
        <v>10</v>
      </c>
      <c r="E64" s="151">
        <v>18</v>
      </c>
      <c r="F64" s="9">
        <f>E64*C64</f>
        <v>0</v>
      </c>
      <c r="G64" s="31"/>
      <c r="H64" s="17">
        <f>G64*C64</f>
        <v>0</v>
      </c>
      <c r="I64" s="9">
        <f>H64+F64</f>
        <v>0</v>
      </c>
      <c r="J64" s="299"/>
    </row>
    <row r="65" spans="1:11" s="39" customFormat="1" ht="43.5" x14ac:dyDescent="0.5">
      <c r="A65" s="176"/>
      <c r="B65" s="299" t="s">
        <v>1463</v>
      </c>
      <c r="C65" s="19"/>
      <c r="D65" s="21" t="s">
        <v>10</v>
      </c>
      <c r="E65" s="151">
        <v>150</v>
      </c>
      <c r="F65" s="9">
        <f t="shared" ref="F65:F68" si="18">E65*C65</f>
        <v>0</v>
      </c>
      <c r="G65" s="31">
        <v>75</v>
      </c>
      <c r="H65" s="17">
        <f t="shared" ref="H65:H68" si="19">G65*C65</f>
        <v>0</v>
      </c>
      <c r="I65" s="9">
        <f t="shared" ref="I65:I68" si="20">H65+F65</f>
        <v>0</v>
      </c>
      <c r="J65" s="299"/>
    </row>
    <row r="66" spans="1:11" s="39" customFormat="1" ht="43.5" x14ac:dyDescent="0.5">
      <c r="A66" s="176"/>
      <c r="B66" s="299" t="s">
        <v>1464</v>
      </c>
      <c r="C66" s="19"/>
      <c r="D66" s="21" t="s">
        <v>10</v>
      </c>
      <c r="E66" s="151">
        <v>200</v>
      </c>
      <c r="F66" s="9">
        <f t="shared" si="18"/>
        <v>0</v>
      </c>
      <c r="G66" s="31">
        <v>75</v>
      </c>
      <c r="H66" s="17">
        <f t="shared" si="19"/>
        <v>0</v>
      </c>
      <c r="I66" s="9">
        <f t="shared" si="20"/>
        <v>0</v>
      </c>
      <c r="J66" s="299"/>
    </row>
    <row r="67" spans="1:11" s="39" customFormat="1" ht="43.5" x14ac:dyDescent="0.5">
      <c r="A67" s="176"/>
      <c r="B67" s="299" t="s">
        <v>510</v>
      </c>
      <c r="C67" s="19"/>
      <c r="D67" s="21" t="s">
        <v>10</v>
      </c>
      <c r="E67" s="151">
        <v>250</v>
      </c>
      <c r="F67" s="9">
        <f t="shared" si="18"/>
        <v>0</v>
      </c>
      <c r="G67" s="31">
        <v>75</v>
      </c>
      <c r="H67" s="17">
        <f t="shared" si="19"/>
        <v>0</v>
      </c>
      <c r="I67" s="9">
        <f t="shared" si="20"/>
        <v>0</v>
      </c>
      <c r="J67" s="299"/>
    </row>
    <row r="68" spans="1:11" s="39" customFormat="1" x14ac:dyDescent="0.5">
      <c r="A68" s="176"/>
      <c r="B68" s="299" t="s">
        <v>1466</v>
      </c>
      <c r="C68" s="19"/>
      <c r="D68" s="21" t="s">
        <v>11</v>
      </c>
      <c r="E68" s="151">
        <v>230</v>
      </c>
      <c r="F68" s="9">
        <f t="shared" si="18"/>
        <v>0</v>
      </c>
      <c r="G68" s="31">
        <v>50</v>
      </c>
      <c r="H68" s="17">
        <f t="shared" si="19"/>
        <v>0</v>
      </c>
      <c r="I68" s="9">
        <f t="shared" si="20"/>
        <v>0</v>
      </c>
      <c r="J68" s="299"/>
    </row>
    <row r="69" spans="1:11" s="39" customFormat="1" x14ac:dyDescent="0.5">
      <c r="A69" s="176"/>
      <c r="B69" s="299" t="s">
        <v>1467</v>
      </c>
      <c r="C69" s="19"/>
      <c r="D69" s="21" t="s">
        <v>11</v>
      </c>
      <c r="E69" s="151">
        <v>580</v>
      </c>
      <c r="F69" s="9">
        <f t="shared" ref="F69" si="21">E69*C69</f>
        <v>0</v>
      </c>
      <c r="G69" s="31">
        <v>50</v>
      </c>
      <c r="H69" s="17">
        <f t="shared" ref="H69" si="22">G69*C69</f>
        <v>0</v>
      </c>
      <c r="I69" s="9">
        <f t="shared" ref="I69" si="23">H69+F69</f>
        <v>0</v>
      </c>
      <c r="J69" s="299"/>
    </row>
    <row r="70" spans="1:11" x14ac:dyDescent="0.5">
      <c r="A70" s="10"/>
      <c r="B70" s="28"/>
      <c r="C70" s="16"/>
      <c r="D70" s="15"/>
      <c r="E70" s="151"/>
      <c r="F70" s="9"/>
      <c r="G70" s="31"/>
      <c r="H70" s="17"/>
      <c r="I70" s="9"/>
      <c r="J70" s="14"/>
    </row>
    <row r="71" spans="1:11" x14ac:dyDescent="0.5">
      <c r="A71" s="10" t="s">
        <v>6</v>
      </c>
      <c r="B71" s="127" t="s">
        <v>1109</v>
      </c>
      <c r="C71" s="16"/>
      <c r="D71" s="15"/>
      <c r="E71" s="151"/>
      <c r="F71" s="30"/>
      <c r="G71" s="31"/>
      <c r="H71" s="30"/>
      <c r="I71" s="30"/>
      <c r="J71" s="328"/>
    </row>
    <row r="72" spans="1:11" s="39" customFormat="1" x14ac:dyDescent="0.5">
      <c r="A72" s="52"/>
      <c r="B72" s="187" t="s">
        <v>371</v>
      </c>
      <c r="C72" s="11"/>
      <c r="D72" s="10" t="s">
        <v>10</v>
      </c>
      <c r="E72" s="11">
        <v>180</v>
      </c>
      <c r="F72" s="9">
        <f t="shared" ref="F72:F74" si="24">E72*C72</f>
        <v>0</v>
      </c>
      <c r="G72" s="54">
        <v>70</v>
      </c>
      <c r="H72" s="17">
        <f t="shared" ref="H72:H74" si="25">G72*C72</f>
        <v>0</v>
      </c>
      <c r="I72" s="9">
        <f t="shared" ref="I72:I74" si="26">H72+F72</f>
        <v>0</v>
      </c>
      <c r="J72" s="327"/>
    </row>
    <row r="73" spans="1:11" s="39" customFormat="1" x14ac:dyDescent="0.5">
      <c r="A73" s="52"/>
      <c r="B73" s="187" t="s">
        <v>372</v>
      </c>
      <c r="C73" s="11"/>
      <c r="D73" s="10" t="s">
        <v>357</v>
      </c>
      <c r="E73" s="11">
        <v>220</v>
      </c>
      <c r="F73" s="9">
        <f t="shared" si="24"/>
        <v>0</v>
      </c>
      <c r="G73" s="54">
        <v>70</v>
      </c>
      <c r="H73" s="17">
        <f t="shared" si="25"/>
        <v>0</v>
      </c>
      <c r="I73" s="9">
        <f t="shared" si="26"/>
        <v>0</v>
      </c>
      <c r="J73" s="327"/>
    </row>
    <row r="74" spans="1:11" s="39" customFormat="1" x14ac:dyDescent="0.5">
      <c r="A74" s="52"/>
      <c r="B74" s="187" t="s">
        <v>373</v>
      </c>
      <c r="C74" s="11"/>
      <c r="D74" s="10" t="s">
        <v>357</v>
      </c>
      <c r="E74" s="11">
        <v>280</v>
      </c>
      <c r="F74" s="9">
        <f t="shared" si="24"/>
        <v>0</v>
      </c>
      <c r="G74" s="54">
        <v>70</v>
      </c>
      <c r="H74" s="17">
        <f t="shared" si="25"/>
        <v>0</v>
      </c>
      <c r="I74" s="9">
        <f t="shared" si="26"/>
        <v>0</v>
      </c>
      <c r="J74" s="327"/>
    </row>
    <row r="75" spans="1:11" x14ac:dyDescent="0.5">
      <c r="A75" s="234" t="s">
        <v>7</v>
      </c>
      <c r="B75" s="298" t="s">
        <v>1459</v>
      </c>
      <c r="C75" s="307"/>
      <c r="D75" s="295" t="s">
        <v>10</v>
      </c>
      <c r="E75" s="179">
        <v>450</v>
      </c>
      <c r="F75" s="179">
        <f t="shared" ref="F75:F78" si="27">C75*E75</f>
        <v>0</v>
      </c>
      <c r="G75" s="179">
        <v>70</v>
      </c>
      <c r="H75" s="179">
        <f t="shared" ref="H75" si="28">C75*G75</f>
        <v>0</v>
      </c>
      <c r="I75" s="181">
        <f t="shared" ref="I75:I78" si="29">F75+H75</f>
        <v>0</v>
      </c>
      <c r="J75" s="178"/>
    </row>
    <row r="76" spans="1:11" x14ac:dyDescent="0.5">
      <c r="A76" s="234" t="s">
        <v>7</v>
      </c>
      <c r="B76" s="298" t="s">
        <v>1460</v>
      </c>
      <c r="C76" s="307"/>
      <c r="D76" s="295" t="s">
        <v>410</v>
      </c>
      <c r="E76" s="179">
        <v>2500</v>
      </c>
      <c r="F76" s="179">
        <f t="shared" si="27"/>
        <v>0</v>
      </c>
      <c r="G76" s="427" t="s">
        <v>472</v>
      </c>
      <c r="H76" s="428"/>
      <c r="I76" s="181">
        <f t="shared" si="29"/>
        <v>0</v>
      </c>
      <c r="J76" s="178"/>
    </row>
    <row r="77" spans="1:11" x14ac:dyDescent="0.5">
      <c r="A77" s="234" t="s">
        <v>7</v>
      </c>
      <c r="B77" s="298" t="s">
        <v>1461</v>
      </c>
      <c r="C77" s="307"/>
      <c r="D77" s="295" t="s">
        <v>410</v>
      </c>
      <c r="E77" s="179">
        <v>2850</v>
      </c>
      <c r="F77" s="179">
        <f t="shared" si="27"/>
        <v>0</v>
      </c>
      <c r="G77" s="427" t="s">
        <v>472</v>
      </c>
      <c r="H77" s="428"/>
      <c r="I77" s="181">
        <f t="shared" si="29"/>
        <v>0</v>
      </c>
      <c r="J77" s="178"/>
    </row>
    <row r="78" spans="1:11" x14ac:dyDescent="0.5">
      <c r="A78" s="234" t="s">
        <v>7</v>
      </c>
      <c r="B78" s="298" t="s">
        <v>1462</v>
      </c>
      <c r="C78" s="307"/>
      <c r="D78" s="295" t="s">
        <v>410</v>
      </c>
      <c r="E78" s="179">
        <v>500</v>
      </c>
      <c r="F78" s="179">
        <f t="shared" si="27"/>
        <v>0</v>
      </c>
      <c r="G78" s="427" t="s">
        <v>472</v>
      </c>
      <c r="H78" s="428"/>
      <c r="I78" s="181">
        <f t="shared" si="29"/>
        <v>0</v>
      </c>
      <c r="J78" s="178"/>
    </row>
    <row r="79" spans="1:11" s="39" customFormat="1" x14ac:dyDescent="0.5">
      <c r="A79" s="306"/>
      <c r="B79" s="348"/>
      <c r="C79" s="11"/>
      <c r="D79" s="10"/>
      <c r="E79" s="11"/>
      <c r="F79" s="9"/>
      <c r="G79" s="54"/>
      <c r="H79" s="17"/>
      <c r="I79" s="9"/>
      <c r="J79" s="346"/>
    </row>
    <row r="80" spans="1:11" ht="43.5" x14ac:dyDescent="0.5">
      <c r="A80" s="10" t="s">
        <v>6</v>
      </c>
      <c r="B80" s="349" t="s">
        <v>361</v>
      </c>
      <c r="C80" s="9"/>
      <c r="D80" s="10"/>
      <c r="E80" s="17"/>
      <c r="F80" s="25"/>
      <c r="G80" s="16"/>
      <c r="H80" s="25"/>
      <c r="I80" s="25"/>
      <c r="J80" s="14"/>
      <c r="K80" s="6"/>
    </row>
    <row r="81" spans="1:12" s="2" customFormat="1" x14ac:dyDescent="0.5">
      <c r="A81" s="10"/>
      <c r="B81" s="187" t="s">
        <v>362</v>
      </c>
      <c r="C81" s="9"/>
      <c r="D81" s="10" t="s">
        <v>10</v>
      </c>
      <c r="E81" s="11">
        <v>2580</v>
      </c>
      <c r="F81" s="9">
        <f>E81*C81</f>
        <v>0</v>
      </c>
      <c r="G81" s="9">
        <v>300</v>
      </c>
      <c r="H81" s="17">
        <f>G81*C81</f>
        <v>0</v>
      </c>
      <c r="I81" s="9">
        <f>H81+F81</f>
        <v>0</v>
      </c>
      <c r="J81" s="328"/>
    </row>
    <row r="82" spans="1:12" s="2" customFormat="1" ht="43.5" x14ac:dyDescent="0.5">
      <c r="A82" s="10"/>
      <c r="B82" s="187" t="s">
        <v>363</v>
      </c>
      <c r="C82" s="9"/>
      <c r="D82" s="10" t="s">
        <v>10</v>
      </c>
      <c r="E82" s="11">
        <v>3880</v>
      </c>
      <c r="F82" s="9">
        <f>E82*C82</f>
        <v>0</v>
      </c>
      <c r="G82" s="9">
        <v>300</v>
      </c>
      <c r="H82" s="17">
        <f>G82*C82</f>
        <v>0</v>
      </c>
      <c r="I82" s="9">
        <f>H82+F82</f>
        <v>0</v>
      </c>
      <c r="J82" s="328" t="s">
        <v>367</v>
      </c>
    </row>
    <row r="83" spans="1:12" s="2" customFormat="1" ht="37.5" x14ac:dyDescent="0.5">
      <c r="A83" s="10"/>
      <c r="B83" s="187" t="s">
        <v>364</v>
      </c>
      <c r="C83" s="9"/>
      <c r="D83" s="10" t="s">
        <v>10</v>
      </c>
      <c r="E83" s="11">
        <v>2148</v>
      </c>
      <c r="F83" s="9">
        <f>E83*C83</f>
        <v>0</v>
      </c>
      <c r="G83" s="9">
        <v>103</v>
      </c>
      <c r="H83" s="17">
        <f>G83*C83</f>
        <v>0</v>
      </c>
      <c r="I83" s="9">
        <f>H83+F83</f>
        <v>0</v>
      </c>
      <c r="J83" s="328" t="s">
        <v>368</v>
      </c>
    </row>
    <row r="84" spans="1:12" s="2" customFormat="1" x14ac:dyDescent="0.5">
      <c r="A84" s="10"/>
      <c r="B84" s="187" t="s">
        <v>365</v>
      </c>
      <c r="C84" s="9"/>
      <c r="D84" s="10" t="s">
        <v>10</v>
      </c>
      <c r="E84" s="11">
        <v>1403</v>
      </c>
      <c r="F84" s="9">
        <f>E84*C84</f>
        <v>0</v>
      </c>
      <c r="G84" s="9">
        <v>103</v>
      </c>
      <c r="H84" s="17">
        <f>G84*C84</f>
        <v>0</v>
      </c>
      <c r="I84" s="9">
        <f>H84+F84</f>
        <v>0</v>
      </c>
      <c r="J84" s="328"/>
    </row>
    <row r="85" spans="1:12" x14ac:dyDescent="0.5">
      <c r="A85" s="10"/>
      <c r="B85" s="28" t="s">
        <v>366</v>
      </c>
      <c r="C85" s="16"/>
      <c r="D85" s="15" t="s">
        <v>10</v>
      </c>
      <c r="E85" s="151">
        <v>2780</v>
      </c>
      <c r="F85" s="9">
        <f>E85*C85</f>
        <v>0</v>
      </c>
      <c r="G85" s="31">
        <v>300</v>
      </c>
      <c r="H85" s="17">
        <f>G85*C85</f>
        <v>0</v>
      </c>
      <c r="I85" s="9">
        <f>H85+F85</f>
        <v>0</v>
      </c>
      <c r="J85" s="14"/>
    </row>
    <row r="86" spans="1:12" ht="24.75" customHeight="1" x14ac:dyDescent="0.5">
      <c r="A86" s="10"/>
      <c r="B86" s="28" t="s">
        <v>1468</v>
      </c>
      <c r="C86" s="16"/>
      <c r="D86" s="15" t="s">
        <v>11</v>
      </c>
      <c r="E86" s="151">
        <v>280</v>
      </c>
      <c r="F86" s="9">
        <f t="shared" ref="F86" si="30">E86*C86</f>
        <v>0</v>
      </c>
      <c r="G86" s="31">
        <v>103</v>
      </c>
      <c r="H86" s="17">
        <f t="shared" ref="H86" si="31">G86*C86</f>
        <v>0</v>
      </c>
      <c r="I86" s="9">
        <f t="shared" ref="I86" si="32">H86+F86</f>
        <v>0</v>
      </c>
      <c r="J86" s="328"/>
    </row>
    <row r="87" spans="1:12" x14ac:dyDescent="0.5">
      <c r="A87" s="10"/>
      <c r="B87" s="127"/>
      <c r="C87" s="16"/>
      <c r="D87" s="15"/>
      <c r="E87" s="151"/>
      <c r="F87" s="30"/>
      <c r="G87" s="31"/>
      <c r="H87" s="30"/>
      <c r="I87" s="30"/>
      <c r="J87" s="14"/>
    </row>
    <row r="88" spans="1:12" ht="43.5" x14ac:dyDescent="0.5">
      <c r="A88" s="10" t="s">
        <v>6</v>
      </c>
      <c r="B88" s="127" t="s">
        <v>1469</v>
      </c>
      <c r="C88" s="16"/>
      <c r="D88" s="15"/>
      <c r="E88" s="151"/>
      <c r="F88" s="30"/>
      <c r="G88" s="31"/>
      <c r="H88" s="30"/>
      <c r="I88" s="30"/>
      <c r="J88" s="14"/>
    </row>
    <row r="89" spans="1:12" s="199" customFormat="1" x14ac:dyDescent="0.5">
      <c r="A89" s="159"/>
      <c r="B89" s="165" t="s">
        <v>511</v>
      </c>
      <c r="C89" s="16"/>
      <c r="D89" s="15" t="s">
        <v>22</v>
      </c>
      <c r="E89" s="184">
        <v>600</v>
      </c>
      <c r="F89" s="184">
        <f t="shared" ref="F89:F93" si="33">C89*E89</f>
        <v>0</v>
      </c>
      <c r="G89" s="426" t="s">
        <v>403</v>
      </c>
      <c r="H89" s="426"/>
      <c r="I89" s="184">
        <f t="shared" ref="I89:I93" si="34">F89+H89</f>
        <v>0</v>
      </c>
      <c r="J89" s="19"/>
    </row>
    <row r="90" spans="1:12" s="204" customFormat="1" ht="43.5" x14ac:dyDescent="0.5">
      <c r="A90" s="159"/>
      <c r="B90" s="165" t="s">
        <v>512</v>
      </c>
      <c r="C90" s="16"/>
      <c r="D90" s="15" t="s">
        <v>22</v>
      </c>
      <c r="E90" s="184">
        <v>900</v>
      </c>
      <c r="F90" s="184">
        <f t="shared" si="33"/>
        <v>0</v>
      </c>
      <c r="G90" s="426" t="s">
        <v>403</v>
      </c>
      <c r="H90" s="426"/>
      <c r="I90" s="184">
        <f t="shared" si="34"/>
        <v>0</v>
      </c>
      <c r="J90" s="19"/>
      <c r="L90" s="199"/>
    </row>
    <row r="91" spans="1:12" s="204" customFormat="1" x14ac:dyDescent="0.5">
      <c r="A91" s="159"/>
      <c r="B91" s="165" t="s">
        <v>513</v>
      </c>
      <c r="C91" s="16"/>
      <c r="D91" s="15" t="s">
        <v>22</v>
      </c>
      <c r="E91" s="184">
        <v>600</v>
      </c>
      <c r="F91" s="184">
        <f t="shared" si="33"/>
        <v>0</v>
      </c>
      <c r="G91" s="426" t="s">
        <v>403</v>
      </c>
      <c r="H91" s="426"/>
      <c r="I91" s="184">
        <f t="shared" si="34"/>
        <v>0</v>
      </c>
      <c r="J91" s="19"/>
      <c r="L91" s="199"/>
    </row>
    <row r="92" spans="1:12" s="204" customFormat="1" x14ac:dyDescent="0.5">
      <c r="A92" s="159"/>
      <c r="B92" s="165" t="s">
        <v>514</v>
      </c>
      <c r="C92" s="16"/>
      <c r="D92" s="15" t="s">
        <v>22</v>
      </c>
      <c r="E92" s="184">
        <v>650</v>
      </c>
      <c r="F92" s="184">
        <f t="shared" si="33"/>
        <v>0</v>
      </c>
      <c r="G92" s="426" t="s">
        <v>403</v>
      </c>
      <c r="H92" s="426"/>
      <c r="I92" s="184">
        <f t="shared" si="34"/>
        <v>0</v>
      </c>
      <c r="J92" s="19"/>
      <c r="L92" s="199"/>
    </row>
    <row r="93" spans="1:12" s="199" customFormat="1" x14ac:dyDescent="0.5">
      <c r="A93" s="205"/>
      <c r="B93" s="19" t="s">
        <v>515</v>
      </c>
      <c r="C93" s="16"/>
      <c r="D93" s="206" t="s">
        <v>22</v>
      </c>
      <c r="E93" s="184">
        <v>1500</v>
      </c>
      <c r="F93" s="184">
        <f t="shared" si="33"/>
        <v>0</v>
      </c>
      <c r="G93" s="426" t="s">
        <v>403</v>
      </c>
      <c r="H93" s="426"/>
      <c r="I93" s="184">
        <f t="shared" si="34"/>
        <v>0</v>
      </c>
      <c r="J93" s="347"/>
    </row>
    <row r="94" spans="1:12" s="199" customFormat="1" x14ac:dyDescent="0.5">
      <c r="A94" s="162"/>
      <c r="B94" s="165"/>
      <c r="C94" s="73"/>
      <c r="D94" s="18"/>
      <c r="E94" s="184"/>
      <c r="F94" s="184"/>
      <c r="G94" s="183"/>
      <c r="H94" s="73"/>
      <c r="I94" s="184"/>
      <c r="J94" s="19"/>
    </row>
    <row r="95" spans="1:12" x14ac:dyDescent="0.5">
      <c r="A95" s="10" t="s">
        <v>6</v>
      </c>
      <c r="B95" s="127" t="s">
        <v>516</v>
      </c>
      <c r="C95" s="16"/>
      <c r="D95" s="15"/>
      <c r="E95" s="151"/>
      <c r="F95" s="30"/>
      <c r="G95" s="31"/>
      <c r="H95" s="30"/>
      <c r="I95" s="30"/>
      <c r="J95" s="14"/>
    </row>
    <row r="96" spans="1:12" s="199" customFormat="1" x14ac:dyDescent="0.5">
      <c r="A96" s="159"/>
      <c r="B96" s="165" t="s">
        <v>517</v>
      </c>
      <c r="C96" s="17"/>
      <c r="D96" s="18" t="s">
        <v>15</v>
      </c>
      <c r="E96" s="184"/>
      <c r="F96" s="184">
        <f t="shared" ref="F96" si="35">C96*E96</f>
        <v>0</v>
      </c>
      <c r="G96" s="183"/>
      <c r="H96" s="73">
        <f t="shared" ref="H96" si="36">G96*C96</f>
        <v>0</v>
      </c>
      <c r="I96" s="184">
        <f t="shared" ref="I96" si="37">F96+H96</f>
        <v>0</v>
      </c>
      <c r="J96" s="19"/>
    </row>
    <row r="97" spans="1:10" x14ac:dyDescent="0.5">
      <c r="A97" s="10" t="s">
        <v>6</v>
      </c>
      <c r="B97" s="127" t="s">
        <v>518</v>
      </c>
      <c r="C97" s="16"/>
      <c r="D97" s="15"/>
      <c r="E97" s="151"/>
      <c r="F97" s="30"/>
      <c r="G97" s="31"/>
      <c r="H97" s="30"/>
      <c r="I97" s="30"/>
      <c r="J97" s="14"/>
    </row>
    <row r="98" spans="1:10" s="199" customFormat="1" x14ac:dyDescent="0.5">
      <c r="A98" s="159"/>
      <c r="B98" s="165" t="s">
        <v>519</v>
      </c>
      <c r="C98" s="17"/>
      <c r="D98" s="18" t="s">
        <v>15</v>
      </c>
      <c r="E98" s="184"/>
      <c r="F98" s="184">
        <f t="shared" ref="F98" si="38">C98*E98</f>
        <v>0</v>
      </c>
      <c r="G98" s="183"/>
      <c r="H98" s="73">
        <f t="shared" ref="H98" si="39">G98*C98</f>
        <v>0</v>
      </c>
      <c r="I98" s="184">
        <f t="shared" ref="I98" si="40">F98+H98</f>
        <v>0</v>
      </c>
      <c r="J98" s="19"/>
    </row>
    <row r="99" spans="1:10" s="199" customFormat="1" x14ac:dyDescent="0.5">
      <c r="A99" s="162"/>
      <c r="B99" s="165"/>
      <c r="C99" s="73"/>
      <c r="D99" s="18"/>
      <c r="E99" s="184"/>
      <c r="F99" s="184"/>
      <c r="G99" s="183"/>
      <c r="H99" s="73"/>
      <c r="I99" s="184"/>
      <c r="J99" s="19"/>
    </row>
  </sheetData>
  <mergeCells count="22">
    <mergeCell ref="G21:H21"/>
    <mergeCell ref="G41:H41"/>
    <mergeCell ref="G76:H76"/>
    <mergeCell ref="G77:H77"/>
    <mergeCell ref="G78:H78"/>
    <mergeCell ref="G89:H89"/>
    <mergeCell ref="G90:H90"/>
    <mergeCell ref="G91:H91"/>
    <mergeCell ref="G92:H92"/>
    <mergeCell ref="G93:H93"/>
    <mergeCell ref="G9:H9"/>
    <mergeCell ref="J9:J10"/>
    <mergeCell ref="A2:J2"/>
    <mergeCell ref="A3:G3"/>
    <mergeCell ref="A4:G4"/>
    <mergeCell ref="A5:B5"/>
    <mergeCell ref="A6:G6"/>
    <mergeCell ref="A9:A10"/>
    <mergeCell ref="B9:B10"/>
    <mergeCell ref="C9:C10"/>
    <mergeCell ref="D9:D10"/>
    <mergeCell ref="E9:F9"/>
  </mergeCells>
  <pageMargins left="0.7" right="0.7" top="0.75" bottom="0.75" header="0.3" footer="0.3"/>
  <pageSetup paperSize="9" scale="95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78051-391F-4E64-B5DC-9917F9D12195}">
  <sheetPr>
    <pageSetUpPr fitToPage="1"/>
  </sheetPr>
  <dimension ref="A1:J46"/>
  <sheetViews>
    <sheetView zoomScale="90" zoomScaleNormal="90" workbookViewId="0">
      <selection activeCell="L5" sqref="L5"/>
    </sheetView>
  </sheetViews>
  <sheetFormatPr defaultColWidth="9" defaultRowHeight="21.75" x14ac:dyDescent="0.5"/>
  <cols>
    <col min="1" max="1" width="6.33203125" style="3" customWidth="1"/>
    <col min="2" max="2" width="59.1640625" style="189" customWidth="1"/>
    <col min="3" max="3" width="6.33203125" style="3" hidden="1" customWidth="1"/>
    <col min="4" max="4" width="9.1640625" style="3" bestFit="1" customWidth="1"/>
    <col min="5" max="5" width="12.33203125" style="6" customWidth="1"/>
    <col min="6" max="6" width="10.6640625" style="3" hidden="1" customWidth="1"/>
    <col min="7" max="7" width="11.33203125" style="3" bestFit="1" customWidth="1"/>
    <col min="8" max="8" width="8.83203125" style="3" hidden="1" customWidth="1"/>
    <col min="9" max="9" width="15.5" style="3" hidden="1" customWidth="1"/>
    <col min="10" max="10" width="15.83203125" style="3" customWidth="1"/>
    <col min="11" max="11" width="10.33203125" style="3" bestFit="1" customWidth="1"/>
    <col min="12" max="256" width="9" style="3"/>
    <col min="257" max="257" width="6.33203125" style="3" customWidth="1"/>
    <col min="258" max="258" width="74.1640625" style="3" customWidth="1"/>
    <col min="259" max="259" width="7.5" style="3" customWidth="1"/>
    <col min="260" max="260" width="7" style="3" customWidth="1"/>
    <col min="261" max="261" width="10" style="3" bestFit="1" customWidth="1"/>
    <col min="262" max="262" width="10.6640625" style="3" bestFit="1" customWidth="1"/>
    <col min="263" max="263" width="8.83203125" style="3" customWidth="1"/>
    <col min="264" max="264" width="10.83203125" style="3" customWidth="1"/>
    <col min="265" max="265" width="14.83203125" style="3" customWidth="1"/>
    <col min="266" max="266" width="8.6640625" style="3" customWidth="1"/>
    <col min="267" max="267" width="10.33203125" style="3" bestFit="1" customWidth="1"/>
    <col min="268" max="512" width="9" style="3"/>
    <col min="513" max="513" width="6.33203125" style="3" customWidth="1"/>
    <col min="514" max="514" width="74.1640625" style="3" customWidth="1"/>
    <col min="515" max="515" width="7.5" style="3" customWidth="1"/>
    <col min="516" max="516" width="7" style="3" customWidth="1"/>
    <col min="517" max="517" width="10" style="3" bestFit="1" customWidth="1"/>
    <col min="518" max="518" width="10.6640625" style="3" bestFit="1" customWidth="1"/>
    <col min="519" max="519" width="8.83203125" style="3" customWidth="1"/>
    <col min="520" max="520" width="10.83203125" style="3" customWidth="1"/>
    <col min="521" max="521" width="14.83203125" style="3" customWidth="1"/>
    <col min="522" max="522" width="8.6640625" style="3" customWidth="1"/>
    <col min="523" max="523" width="10.33203125" style="3" bestFit="1" customWidth="1"/>
    <col min="524" max="768" width="9" style="3"/>
    <col min="769" max="769" width="6.33203125" style="3" customWidth="1"/>
    <col min="770" max="770" width="74.1640625" style="3" customWidth="1"/>
    <col min="771" max="771" width="7.5" style="3" customWidth="1"/>
    <col min="772" max="772" width="7" style="3" customWidth="1"/>
    <col min="773" max="773" width="10" style="3" bestFit="1" customWidth="1"/>
    <col min="774" max="774" width="10.6640625" style="3" bestFit="1" customWidth="1"/>
    <col min="775" max="775" width="8.83203125" style="3" customWidth="1"/>
    <col min="776" max="776" width="10.83203125" style="3" customWidth="1"/>
    <col min="777" max="777" width="14.83203125" style="3" customWidth="1"/>
    <col min="778" max="778" width="8.6640625" style="3" customWidth="1"/>
    <col min="779" max="779" width="10.33203125" style="3" bestFit="1" customWidth="1"/>
    <col min="780" max="1024" width="9" style="3"/>
    <col min="1025" max="1025" width="6.33203125" style="3" customWidth="1"/>
    <col min="1026" max="1026" width="74.1640625" style="3" customWidth="1"/>
    <col min="1027" max="1027" width="7.5" style="3" customWidth="1"/>
    <col min="1028" max="1028" width="7" style="3" customWidth="1"/>
    <col min="1029" max="1029" width="10" style="3" bestFit="1" customWidth="1"/>
    <col min="1030" max="1030" width="10.6640625" style="3" bestFit="1" customWidth="1"/>
    <col min="1031" max="1031" width="8.83203125" style="3" customWidth="1"/>
    <col min="1032" max="1032" width="10.83203125" style="3" customWidth="1"/>
    <col min="1033" max="1033" width="14.83203125" style="3" customWidth="1"/>
    <col min="1034" max="1034" width="8.6640625" style="3" customWidth="1"/>
    <col min="1035" max="1035" width="10.33203125" style="3" bestFit="1" customWidth="1"/>
    <col min="1036" max="1280" width="9" style="3"/>
    <col min="1281" max="1281" width="6.33203125" style="3" customWidth="1"/>
    <col min="1282" max="1282" width="74.1640625" style="3" customWidth="1"/>
    <col min="1283" max="1283" width="7.5" style="3" customWidth="1"/>
    <col min="1284" max="1284" width="7" style="3" customWidth="1"/>
    <col min="1285" max="1285" width="10" style="3" bestFit="1" customWidth="1"/>
    <col min="1286" max="1286" width="10.6640625" style="3" bestFit="1" customWidth="1"/>
    <col min="1287" max="1287" width="8.83203125" style="3" customWidth="1"/>
    <col min="1288" max="1288" width="10.83203125" style="3" customWidth="1"/>
    <col min="1289" max="1289" width="14.83203125" style="3" customWidth="1"/>
    <col min="1290" max="1290" width="8.6640625" style="3" customWidth="1"/>
    <col min="1291" max="1291" width="10.33203125" style="3" bestFit="1" customWidth="1"/>
    <col min="1292" max="1536" width="9" style="3"/>
    <col min="1537" max="1537" width="6.33203125" style="3" customWidth="1"/>
    <col min="1538" max="1538" width="74.1640625" style="3" customWidth="1"/>
    <col min="1539" max="1539" width="7.5" style="3" customWidth="1"/>
    <col min="1540" max="1540" width="7" style="3" customWidth="1"/>
    <col min="1541" max="1541" width="10" style="3" bestFit="1" customWidth="1"/>
    <col min="1542" max="1542" width="10.6640625" style="3" bestFit="1" customWidth="1"/>
    <col min="1543" max="1543" width="8.83203125" style="3" customWidth="1"/>
    <col min="1544" max="1544" width="10.83203125" style="3" customWidth="1"/>
    <col min="1545" max="1545" width="14.83203125" style="3" customWidth="1"/>
    <col min="1546" max="1546" width="8.6640625" style="3" customWidth="1"/>
    <col min="1547" max="1547" width="10.33203125" style="3" bestFit="1" customWidth="1"/>
    <col min="1548" max="1792" width="9" style="3"/>
    <col min="1793" max="1793" width="6.33203125" style="3" customWidth="1"/>
    <col min="1794" max="1794" width="74.1640625" style="3" customWidth="1"/>
    <col min="1795" max="1795" width="7.5" style="3" customWidth="1"/>
    <col min="1796" max="1796" width="7" style="3" customWidth="1"/>
    <col min="1797" max="1797" width="10" style="3" bestFit="1" customWidth="1"/>
    <col min="1798" max="1798" width="10.6640625" style="3" bestFit="1" customWidth="1"/>
    <col min="1799" max="1799" width="8.83203125" style="3" customWidth="1"/>
    <col min="1800" max="1800" width="10.83203125" style="3" customWidth="1"/>
    <col min="1801" max="1801" width="14.83203125" style="3" customWidth="1"/>
    <col min="1802" max="1802" width="8.6640625" style="3" customWidth="1"/>
    <col min="1803" max="1803" width="10.33203125" style="3" bestFit="1" customWidth="1"/>
    <col min="1804" max="2048" width="9" style="3"/>
    <col min="2049" max="2049" width="6.33203125" style="3" customWidth="1"/>
    <col min="2050" max="2050" width="74.1640625" style="3" customWidth="1"/>
    <col min="2051" max="2051" width="7.5" style="3" customWidth="1"/>
    <col min="2052" max="2052" width="7" style="3" customWidth="1"/>
    <col min="2053" max="2053" width="10" style="3" bestFit="1" customWidth="1"/>
    <col min="2054" max="2054" width="10.6640625" style="3" bestFit="1" customWidth="1"/>
    <col min="2055" max="2055" width="8.83203125" style="3" customWidth="1"/>
    <col min="2056" max="2056" width="10.83203125" style="3" customWidth="1"/>
    <col min="2057" max="2057" width="14.83203125" style="3" customWidth="1"/>
    <col min="2058" max="2058" width="8.6640625" style="3" customWidth="1"/>
    <col min="2059" max="2059" width="10.33203125" style="3" bestFit="1" customWidth="1"/>
    <col min="2060" max="2304" width="9" style="3"/>
    <col min="2305" max="2305" width="6.33203125" style="3" customWidth="1"/>
    <col min="2306" max="2306" width="74.1640625" style="3" customWidth="1"/>
    <col min="2307" max="2307" width="7.5" style="3" customWidth="1"/>
    <col min="2308" max="2308" width="7" style="3" customWidth="1"/>
    <col min="2309" max="2309" width="10" style="3" bestFit="1" customWidth="1"/>
    <col min="2310" max="2310" width="10.6640625" style="3" bestFit="1" customWidth="1"/>
    <col min="2311" max="2311" width="8.83203125" style="3" customWidth="1"/>
    <col min="2312" max="2312" width="10.83203125" style="3" customWidth="1"/>
    <col min="2313" max="2313" width="14.83203125" style="3" customWidth="1"/>
    <col min="2314" max="2314" width="8.6640625" style="3" customWidth="1"/>
    <col min="2315" max="2315" width="10.33203125" style="3" bestFit="1" customWidth="1"/>
    <col min="2316" max="2560" width="9" style="3"/>
    <col min="2561" max="2561" width="6.33203125" style="3" customWidth="1"/>
    <col min="2562" max="2562" width="74.1640625" style="3" customWidth="1"/>
    <col min="2563" max="2563" width="7.5" style="3" customWidth="1"/>
    <col min="2564" max="2564" width="7" style="3" customWidth="1"/>
    <col min="2565" max="2565" width="10" style="3" bestFit="1" customWidth="1"/>
    <col min="2566" max="2566" width="10.6640625" style="3" bestFit="1" customWidth="1"/>
    <col min="2567" max="2567" width="8.83203125" style="3" customWidth="1"/>
    <col min="2568" max="2568" width="10.83203125" style="3" customWidth="1"/>
    <col min="2569" max="2569" width="14.83203125" style="3" customWidth="1"/>
    <col min="2570" max="2570" width="8.6640625" style="3" customWidth="1"/>
    <col min="2571" max="2571" width="10.33203125" style="3" bestFit="1" customWidth="1"/>
    <col min="2572" max="2816" width="9" style="3"/>
    <col min="2817" max="2817" width="6.33203125" style="3" customWidth="1"/>
    <col min="2818" max="2818" width="74.1640625" style="3" customWidth="1"/>
    <col min="2819" max="2819" width="7.5" style="3" customWidth="1"/>
    <col min="2820" max="2820" width="7" style="3" customWidth="1"/>
    <col min="2821" max="2821" width="10" style="3" bestFit="1" customWidth="1"/>
    <col min="2822" max="2822" width="10.6640625" style="3" bestFit="1" customWidth="1"/>
    <col min="2823" max="2823" width="8.83203125" style="3" customWidth="1"/>
    <col min="2824" max="2824" width="10.83203125" style="3" customWidth="1"/>
    <col min="2825" max="2825" width="14.83203125" style="3" customWidth="1"/>
    <col min="2826" max="2826" width="8.6640625" style="3" customWidth="1"/>
    <col min="2827" max="2827" width="10.33203125" style="3" bestFit="1" customWidth="1"/>
    <col min="2828" max="3072" width="9" style="3"/>
    <col min="3073" max="3073" width="6.33203125" style="3" customWidth="1"/>
    <col min="3074" max="3074" width="74.1640625" style="3" customWidth="1"/>
    <col min="3075" max="3075" width="7.5" style="3" customWidth="1"/>
    <col min="3076" max="3076" width="7" style="3" customWidth="1"/>
    <col min="3077" max="3077" width="10" style="3" bestFit="1" customWidth="1"/>
    <col min="3078" max="3078" width="10.6640625" style="3" bestFit="1" customWidth="1"/>
    <col min="3079" max="3079" width="8.83203125" style="3" customWidth="1"/>
    <col min="3080" max="3080" width="10.83203125" style="3" customWidth="1"/>
    <col min="3081" max="3081" width="14.83203125" style="3" customWidth="1"/>
    <col min="3082" max="3082" width="8.6640625" style="3" customWidth="1"/>
    <col min="3083" max="3083" width="10.33203125" style="3" bestFit="1" customWidth="1"/>
    <col min="3084" max="3328" width="9" style="3"/>
    <col min="3329" max="3329" width="6.33203125" style="3" customWidth="1"/>
    <col min="3330" max="3330" width="74.1640625" style="3" customWidth="1"/>
    <col min="3331" max="3331" width="7.5" style="3" customWidth="1"/>
    <col min="3332" max="3332" width="7" style="3" customWidth="1"/>
    <col min="3333" max="3333" width="10" style="3" bestFit="1" customWidth="1"/>
    <col min="3334" max="3334" width="10.6640625" style="3" bestFit="1" customWidth="1"/>
    <col min="3335" max="3335" width="8.83203125" style="3" customWidth="1"/>
    <col min="3336" max="3336" width="10.83203125" style="3" customWidth="1"/>
    <col min="3337" max="3337" width="14.83203125" style="3" customWidth="1"/>
    <col min="3338" max="3338" width="8.6640625" style="3" customWidth="1"/>
    <col min="3339" max="3339" width="10.33203125" style="3" bestFit="1" customWidth="1"/>
    <col min="3340" max="3584" width="9" style="3"/>
    <col min="3585" max="3585" width="6.33203125" style="3" customWidth="1"/>
    <col min="3586" max="3586" width="74.1640625" style="3" customWidth="1"/>
    <col min="3587" max="3587" width="7.5" style="3" customWidth="1"/>
    <col min="3588" max="3588" width="7" style="3" customWidth="1"/>
    <col min="3589" max="3589" width="10" style="3" bestFit="1" customWidth="1"/>
    <col min="3590" max="3590" width="10.6640625" style="3" bestFit="1" customWidth="1"/>
    <col min="3591" max="3591" width="8.83203125" style="3" customWidth="1"/>
    <col min="3592" max="3592" width="10.83203125" style="3" customWidth="1"/>
    <col min="3593" max="3593" width="14.83203125" style="3" customWidth="1"/>
    <col min="3594" max="3594" width="8.6640625" style="3" customWidth="1"/>
    <col min="3595" max="3595" width="10.33203125" style="3" bestFit="1" customWidth="1"/>
    <col min="3596" max="3840" width="9" style="3"/>
    <col min="3841" max="3841" width="6.33203125" style="3" customWidth="1"/>
    <col min="3842" max="3842" width="74.1640625" style="3" customWidth="1"/>
    <col min="3843" max="3843" width="7.5" style="3" customWidth="1"/>
    <col min="3844" max="3844" width="7" style="3" customWidth="1"/>
    <col min="3845" max="3845" width="10" style="3" bestFit="1" customWidth="1"/>
    <col min="3846" max="3846" width="10.6640625" style="3" bestFit="1" customWidth="1"/>
    <col min="3847" max="3847" width="8.83203125" style="3" customWidth="1"/>
    <col min="3848" max="3848" width="10.83203125" style="3" customWidth="1"/>
    <col min="3849" max="3849" width="14.83203125" style="3" customWidth="1"/>
    <col min="3850" max="3850" width="8.6640625" style="3" customWidth="1"/>
    <col min="3851" max="3851" width="10.33203125" style="3" bestFit="1" customWidth="1"/>
    <col min="3852" max="4096" width="9" style="3"/>
    <col min="4097" max="4097" width="6.33203125" style="3" customWidth="1"/>
    <col min="4098" max="4098" width="74.1640625" style="3" customWidth="1"/>
    <col min="4099" max="4099" width="7.5" style="3" customWidth="1"/>
    <col min="4100" max="4100" width="7" style="3" customWidth="1"/>
    <col min="4101" max="4101" width="10" style="3" bestFit="1" customWidth="1"/>
    <col min="4102" max="4102" width="10.6640625" style="3" bestFit="1" customWidth="1"/>
    <col min="4103" max="4103" width="8.83203125" style="3" customWidth="1"/>
    <col min="4104" max="4104" width="10.83203125" style="3" customWidth="1"/>
    <col min="4105" max="4105" width="14.83203125" style="3" customWidth="1"/>
    <col min="4106" max="4106" width="8.6640625" style="3" customWidth="1"/>
    <col min="4107" max="4107" width="10.33203125" style="3" bestFit="1" customWidth="1"/>
    <col min="4108" max="4352" width="9" style="3"/>
    <col min="4353" max="4353" width="6.33203125" style="3" customWidth="1"/>
    <col min="4354" max="4354" width="74.1640625" style="3" customWidth="1"/>
    <col min="4355" max="4355" width="7.5" style="3" customWidth="1"/>
    <col min="4356" max="4356" width="7" style="3" customWidth="1"/>
    <col min="4357" max="4357" width="10" style="3" bestFit="1" customWidth="1"/>
    <col min="4358" max="4358" width="10.6640625" style="3" bestFit="1" customWidth="1"/>
    <col min="4359" max="4359" width="8.83203125" style="3" customWidth="1"/>
    <col min="4360" max="4360" width="10.83203125" style="3" customWidth="1"/>
    <col min="4361" max="4361" width="14.83203125" style="3" customWidth="1"/>
    <col min="4362" max="4362" width="8.6640625" style="3" customWidth="1"/>
    <col min="4363" max="4363" width="10.33203125" style="3" bestFit="1" customWidth="1"/>
    <col min="4364" max="4608" width="9" style="3"/>
    <col min="4609" max="4609" width="6.33203125" style="3" customWidth="1"/>
    <col min="4610" max="4610" width="74.1640625" style="3" customWidth="1"/>
    <col min="4611" max="4611" width="7.5" style="3" customWidth="1"/>
    <col min="4612" max="4612" width="7" style="3" customWidth="1"/>
    <col min="4613" max="4613" width="10" style="3" bestFit="1" customWidth="1"/>
    <col min="4614" max="4614" width="10.6640625" style="3" bestFit="1" customWidth="1"/>
    <col min="4615" max="4615" width="8.83203125" style="3" customWidth="1"/>
    <col min="4616" max="4616" width="10.83203125" style="3" customWidth="1"/>
    <col min="4617" max="4617" width="14.83203125" style="3" customWidth="1"/>
    <col min="4618" max="4618" width="8.6640625" style="3" customWidth="1"/>
    <col min="4619" max="4619" width="10.33203125" style="3" bestFit="1" customWidth="1"/>
    <col min="4620" max="4864" width="9" style="3"/>
    <col min="4865" max="4865" width="6.33203125" style="3" customWidth="1"/>
    <col min="4866" max="4866" width="74.1640625" style="3" customWidth="1"/>
    <col min="4867" max="4867" width="7.5" style="3" customWidth="1"/>
    <col min="4868" max="4868" width="7" style="3" customWidth="1"/>
    <col min="4869" max="4869" width="10" style="3" bestFit="1" customWidth="1"/>
    <col min="4870" max="4870" width="10.6640625" style="3" bestFit="1" customWidth="1"/>
    <col min="4871" max="4871" width="8.83203125" style="3" customWidth="1"/>
    <col min="4872" max="4872" width="10.83203125" style="3" customWidth="1"/>
    <col min="4873" max="4873" width="14.83203125" style="3" customWidth="1"/>
    <col min="4874" max="4874" width="8.6640625" style="3" customWidth="1"/>
    <col min="4875" max="4875" width="10.33203125" style="3" bestFit="1" customWidth="1"/>
    <col min="4876" max="5120" width="9" style="3"/>
    <col min="5121" max="5121" width="6.33203125" style="3" customWidth="1"/>
    <col min="5122" max="5122" width="74.1640625" style="3" customWidth="1"/>
    <col min="5123" max="5123" width="7.5" style="3" customWidth="1"/>
    <col min="5124" max="5124" width="7" style="3" customWidth="1"/>
    <col min="5125" max="5125" width="10" style="3" bestFit="1" customWidth="1"/>
    <col min="5126" max="5126" width="10.6640625" style="3" bestFit="1" customWidth="1"/>
    <col min="5127" max="5127" width="8.83203125" style="3" customWidth="1"/>
    <col min="5128" max="5128" width="10.83203125" style="3" customWidth="1"/>
    <col min="5129" max="5129" width="14.83203125" style="3" customWidth="1"/>
    <col min="5130" max="5130" width="8.6640625" style="3" customWidth="1"/>
    <col min="5131" max="5131" width="10.33203125" style="3" bestFit="1" customWidth="1"/>
    <col min="5132" max="5376" width="9" style="3"/>
    <col min="5377" max="5377" width="6.33203125" style="3" customWidth="1"/>
    <col min="5378" max="5378" width="74.1640625" style="3" customWidth="1"/>
    <col min="5379" max="5379" width="7.5" style="3" customWidth="1"/>
    <col min="5380" max="5380" width="7" style="3" customWidth="1"/>
    <col min="5381" max="5381" width="10" style="3" bestFit="1" customWidth="1"/>
    <col min="5382" max="5382" width="10.6640625" style="3" bestFit="1" customWidth="1"/>
    <col min="5383" max="5383" width="8.83203125" style="3" customWidth="1"/>
    <col min="5384" max="5384" width="10.83203125" style="3" customWidth="1"/>
    <col min="5385" max="5385" width="14.83203125" style="3" customWidth="1"/>
    <col min="5386" max="5386" width="8.6640625" style="3" customWidth="1"/>
    <col min="5387" max="5387" width="10.33203125" style="3" bestFit="1" customWidth="1"/>
    <col min="5388" max="5632" width="9" style="3"/>
    <col min="5633" max="5633" width="6.33203125" style="3" customWidth="1"/>
    <col min="5634" max="5634" width="74.1640625" style="3" customWidth="1"/>
    <col min="5635" max="5635" width="7.5" style="3" customWidth="1"/>
    <col min="5636" max="5636" width="7" style="3" customWidth="1"/>
    <col min="5637" max="5637" width="10" style="3" bestFit="1" customWidth="1"/>
    <col min="5638" max="5638" width="10.6640625" style="3" bestFit="1" customWidth="1"/>
    <col min="5639" max="5639" width="8.83203125" style="3" customWidth="1"/>
    <col min="5640" max="5640" width="10.83203125" style="3" customWidth="1"/>
    <col min="5641" max="5641" width="14.83203125" style="3" customWidth="1"/>
    <col min="5642" max="5642" width="8.6640625" style="3" customWidth="1"/>
    <col min="5643" max="5643" width="10.33203125" style="3" bestFit="1" customWidth="1"/>
    <col min="5644" max="5888" width="9" style="3"/>
    <col min="5889" max="5889" width="6.33203125" style="3" customWidth="1"/>
    <col min="5890" max="5890" width="74.1640625" style="3" customWidth="1"/>
    <col min="5891" max="5891" width="7.5" style="3" customWidth="1"/>
    <col min="5892" max="5892" width="7" style="3" customWidth="1"/>
    <col min="5893" max="5893" width="10" style="3" bestFit="1" customWidth="1"/>
    <col min="5894" max="5894" width="10.6640625" style="3" bestFit="1" customWidth="1"/>
    <col min="5895" max="5895" width="8.83203125" style="3" customWidth="1"/>
    <col min="5896" max="5896" width="10.83203125" style="3" customWidth="1"/>
    <col min="5897" max="5897" width="14.83203125" style="3" customWidth="1"/>
    <col min="5898" max="5898" width="8.6640625" style="3" customWidth="1"/>
    <col min="5899" max="5899" width="10.33203125" style="3" bestFit="1" customWidth="1"/>
    <col min="5900" max="6144" width="9" style="3"/>
    <col min="6145" max="6145" width="6.33203125" style="3" customWidth="1"/>
    <col min="6146" max="6146" width="74.1640625" style="3" customWidth="1"/>
    <col min="6147" max="6147" width="7.5" style="3" customWidth="1"/>
    <col min="6148" max="6148" width="7" style="3" customWidth="1"/>
    <col min="6149" max="6149" width="10" style="3" bestFit="1" customWidth="1"/>
    <col min="6150" max="6150" width="10.6640625" style="3" bestFit="1" customWidth="1"/>
    <col min="6151" max="6151" width="8.83203125" style="3" customWidth="1"/>
    <col min="6152" max="6152" width="10.83203125" style="3" customWidth="1"/>
    <col min="6153" max="6153" width="14.83203125" style="3" customWidth="1"/>
    <col min="6154" max="6154" width="8.6640625" style="3" customWidth="1"/>
    <col min="6155" max="6155" width="10.33203125" style="3" bestFit="1" customWidth="1"/>
    <col min="6156" max="6400" width="9" style="3"/>
    <col min="6401" max="6401" width="6.33203125" style="3" customWidth="1"/>
    <col min="6402" max="6402" width="74.1640625" style="3" customWidth="1"/>
    <col min="6403" max="6403" width="7.5" style="3" customWidth="1"/>
    <col min="6404" max="6404" width="7" style="3" customWidth="1"/>
    <col min="6405" max="6405" width="10" style="3" bestFit="1" customWidth="1"/>
    <col min="6406" max="6406" width="10.6640625" style="3" bestFit="1" customWidth="1"/>
    <col min="6407" max="6407" width="8.83203125" style="3" customWidth="1"/>
    <col min="6408" max="6408" width="10.83203125" style="3" customWidth="1"/>
    <col min="6409" max="6409" width="14.83203125" style="3" customWidth="1"/>
    <col min="6410" max="6410" width="8.6640625" style="3" customWidth="1"/>
    <col min="6411" max="6411" width="10.33203125" style="3" bestFit="1" customWidth="1"/>
    <col min="6412" max="6656" width="9" style="3"/>
    <col min="6657" max="6657" width="6.33203125" style="3" customWidth="1"/>
    <col min="6658" max="6658" width="74.1640625" style="3" customWidth="1"/>
    <col min="6659" max="6659" width="7.5" style="3" customWidth="1"/>
    <col min="6660" max="6660" width="7" style="3" customWidth="1"/>
    <col min="6661" max="6661" width="10" style="3" bestFit="1" customWidth="1"/>
    <col min="6662" max="6662" width="10.6640625" style="3" bestFit="1" customWidth="1"/>
    <col min="6663" max="6663" width="8.83203125" style="3" customWidth="1"/>
    <col min="6664" max="6664" width="10.83203125" style="3" customWidth="1"/>
    <col min="6665" max="6665" width="14.83203125" style="3" customWidth="1"/>
    <col min="6666" max="6666" width="8.6640625" style="3" customWidth="1"/>
    <col min="6667" max="6667" width="10.33203125" style="3" bestFit="1" customWidth="1"/>
    <col min="6668" max="6912" width="9" style="3"/>
    <col min="6913" max="6913" width="6.33203125" style="3" customWidth="1"/>
    <col min="6914" max="6914" width="74.1640625" style="3" customWidth="1"/>
    <col min="6915" max="6915" width="7.5" style="3" customWidth="1"/>
    <col min="6916" max="6916" width="7" style="3" customWidth="1"/>
    <col min="6917" max="6917" width="10" style="3" bestFit="1" customWidth="1"/>
    <col min="6918" max="6918" width="10.6640625" style="3" bestFit="1" customWidth="1"/>
    <col min="6919" max="6919" width="8.83203125" style="3" customWidth="1"/>
    <col min="6920" max="6920" width="10.83203125" style="3" customWidth="1"/>
    <col min="6921" max="6921" width="14.83203125" style="3" customWidth="1"/>
    <col min="6922" max="6922" width="8.6640625" style="3" customWidth="1"/>
    <col min="6923" max="6923" width="10.33203125" style="3" bestFit="1" customWidth="1"/>
    <col min="6924" max="7168" width="9" style="3"/>
    <col min="7169" max="7169" width="6.33203125" style="3" customWidth="1"/>
    <col min="7170" max="7170" width="74.1640625" style="3" customWidth="1"/>
    <col min="7171" max="7171" width="7.5" style="3" customWidth="1"/>
    <col min="7172" max="7172" width="7" style="3" customWidth="1"/>
    <col min="7173" max="7173" width="10" style="3" bestFit="1" customWidth="1"/>
    <col min="7174" max="7174" width="10.6640625" style="3" bestFit="1" customWidth="1"/>
    <col min="7175" max="7175" width="8.83203125" style="3" customWidth="1"/>
    <col min="7176" max="7176" width="10.83203125" style="3" customWidth="1"/>
    <col min="7177" max="7177" width="14.83203125" style="3" customWidth="1"/>
    <col min="7178" max="7178" width="8.6640625" style="3" customWidth="1"/>
    <col min="7179" max="7179" width="10.33203125" style="3" bestFit="1" customWidth="1"/>
    <col min="7180" max="7424" width="9" style="3"/>
    <col min="7425" max="7425" width="6.33203125" style="3" customWidth="1"/>
    <col min="7426" max="7426" width="74.1640625" style="3" customWidth="1"/>
    <col min="7427" max="7427" width="7.5" style="3" customWidth="1"/>
    <col min="7428" max="7428" width="7" style="3" customWidth="1"/>
    <col min="7429" max="7429" width="10" style="3" bestFit="1" customWidth="1"/>
    <col min="7430" max="7430" width="10.6640625" style="3" bestFit="1" customWidth="1"/>
    <col min="7431" max="7431" width="8.83203125" style="3" customWidth="1"/>
    <col min="7432" max="7432" width="10.83203125" style="3" customWidth="1"/>
    <col min="7433" max="7433" width="14.83203125" style="3" customWidth="1"/>
    <col min="7434" max="7434" width="8.6640625" style="3" customWidth="1"/>
    <col min="7435" max="7435" width="10.33203125" style="3" bestFit="1" customWidth="1"/>
    <col min="7436" max="7680" width="9" style="3"/>
    <col min="7681" max="7681" width="6.33203125" style="3" customWidth="1"/>
    <col min="7682" max="7682" width="74.1640625" style="3" customWidth="1"/>
    <col min="7683" max="7683" width="7.5" style="3" customWidth="1"/>
    <col min="7684" max="7684" width="7" style="3" customWidth="1"/>
    <col min="7685" max="7685" width="10" style="3" bestFit="1" customWidth="1"/>
    <col min="7686" max="7686" width="10.6640625" style="3" bestFit="1" customWidth="1"/>
    <col min="7687" max="7687" width="8.83203125" style="3" customWidth="1"/>
    <col min="7688" max="7688" width="10.83203125" style="3" customWidth="1"/>
    <col min="7689" max="7689" width="14.83203125" style="3" customWidth="1"/>
    <col min="7690" max="7690" width="8.6640625" style="3" customWidth="1"/>
    <col min="7691" max="7691" width="10.33203125" style="3" bestFit="1" customWidth="1"/>
    <col min="7692" max="7936" width="9" style="3"/>
    <col min="7937" max="7937" width="6.33203125" style="3" customWidth="1"/>
    <col min="7938" max="7938" width="74.1640625" style="3" customWidth="1"/>
    <col min="7939" max="7939" width="7.5" style="3" customWidth="1"/>
    <col min="7940" max="7940" width="7" style="3" customWidth="1"/>
    <col min="7941" max="7941" width="10" style="3" bestFit="1" customWidth="1"/>
    <col min="7942" max="7942" width="10.6640625" style="3" bestFit="1" customWidth="1"/>
    <col min="7943" max="7943" width="8.83203125" style="3" customWidth="1"/>
    <col min="7944" max="7944" width="10.83203125" style="3" customWidth="1"/>
    <col min="7945" max="7945" width="14.83203125" style="3" customWidth="1"/>
    <col min="7946" max="7946" width="8.6640625" style="3" customWidth="1"/>
    <col min="7947" max="7947" width="10.33203125" style="3" bestFit="1" customWidth="1"/>
    <col min="7948" max="8192" width="9" style="3"/>
    <col min="8193" max="8193" width="6.33203125" style="3" customWidth="1"/>
    <col min="8194" max="8194" width="74.1640625" style="3" customWidth="1"/>
    <col min="8195" max="8195" width="7.5" style="3" customWidth="1"/>
    <col min="8196" max="8196" width="7" style="3" customWidth="1"/>
    <col min="8197" max="8197" width="10" style="3" bestFit="1" customWidth="1"/>
    <col min="8198" max="8198" width="10.6640625" style="3" bestFit="1" customWidth="1"/>
    <col min="8199" max="8199" width="8.83203125" style="3" customWidth="1"/>
    <col min="8200" max="8200" width="10.83203125" style="3" customWidth="1"/>
    <col min="8201" max="8201" width="14.83203125" style="3" customWidth="1"/>
    <col min="8202" max="8202" width="8.6640625" style="3" customWidth="1"/>
    <col min="8203" max="8203" width="10.33203125" style="3" bestFit="1" customWidth="1"/>
    <col min="8204" max="8448" width="9" style="3"/>
    <col min="8449" max="8449" width="6.33203125" style="3" customWidth="1"/>
    <col min="8450" max="8450" width="74.1640625" style="3" customWidth="1"/>
    <col min="8451" max="8451" width="7.5" style="3" customWidth="1"/>
    <col min="8452" max="8452" width="7" style="3" customWidth="1"/>
    <col min="8453" max="8453" width="10" style="3" bestFit="1" customWidth="1"/>
    <col min="8454" max="8454" width="10.6640625" style="3" bestFit="1" customWidth="1"/>
    <col min="8455" max="8455" width="8.83203125" style="3" customWidth="1"/>
    <col min="8456" max="8456" width="10.83203125" style="3" customWidth="1"/>
    <col min="8457" max="8457" width="14.83203125" style="3" customWidth="1"/>
    <col min="8458" max="8458" width="8.6640625" style="3" customWidth="1"/>
    <col min="8459" max="8459" width="10.33203125" style="3" bestFit="1" customWidth="1"/>
    <col min="8460" max="8704" width="9" style="3"/>
    <col min="8705" max="8705" width="6.33203125" style="3" customWidth="1"/>
    <col min="8706" max="8706" width="74.1640625" style="3" customWidth="1"/>
    <col min="8707" max="8707" width="7.5" style="3" customWidth="1"/>
    <col min="8708" max="8708" width="7" style="3" customWidth="1"/>
    <col min="8709" max="8709" width="10" style="3" bestFit="1" customWidth="1"/>
    <col min="8710" max="8710" width="10.6640625" style="3" bestFit="1" customWidth="1"/>
    <col min="8711" max="8711" width="8.83203125" style="3" customWidth="1"/>
    <col min="8712" max="8712" width="10.83203125" style="3" customWidth="1"/>
    <col min="8713" max="8713" width="14.83203125" style="3" customWidth="1"/>
    <col min="8714" max="8714" width="8.6640625" style="3" customWidth="1"/>
    <col min="8715" max="8715" width="10.33203125" style="3" bestFit="1" customWidth="1"/>
    <col min="8716" max="8960" width="9" style="3"/>
    <col min="8961" max="8961" width="6.33203125" style="3" customWidth="1"/>
    <col min="8962" max="8962" width="74.1640625" style="3" customWidth="1"/>
    <col min="8963" max="8963" width="7.5" style="3" customWidth="1"/>
    <col min="8964" max="8964" width="7" style="3" customWidth="1"/>
    <col min="8965" max="8965" width="10" style="3" bestFit="1" customWidth="1"/>
    <col min="8966" max="8966" width="10.6640625" style="3" bestFit="1" customWidth="1"/>
    <col min="8967" max="8967" width="8.83203125" style="3" customWidth="1"/>
    <col min="8968" max="8968" width="10.83203125" style="3" customWidth="1"/>
    <col min="8969" max="8969" width="14.83203125" style="3" customWidth="1"/>
    <col min="8970" max="8970" width="8.6640625" style="3" customWidth="1"/>
    <col min="8971" max="8971" width="10.33203125" style="3" bestFit="1" customWidth="1"/>
    <col min="8972" max="9216" width="9" style="3"/>
    <col min="9217" max="9217" width="6.33203125" style="3" customWidth="1"/>
    <col min="9218" max="9218" width="74.1640625" style="3" customWidth="1"/>
    <col min="9219" max="9219" width="7.5" style="3" customWidth="1"/>
    <col min="9220" max="9220" width="7" style="3" customWidth="1"/>
    <col min="9221" max="9221" width="10" style="3" bestFit="1" customWidth="1"/>
    <col min="9222" max="9222" width="10.6640625" style="3" bestFit="1" customWidth="1"/>
    <col min="9223" max="9223" width="8.83203125" style="3" customWidth="1"/>
    <col min="9224" max="9224" width="10.83203125" style="3" customWidth="1"/>
    <col min="9225" max="9225" width="14.83203125" style="3" customWidth="1"/>
    <col min="9226" max="9226" width="8.6640625" style="3" customWidth="1"/>
    <col min="9227" max="9227" width="10.33203125" style="3" bestFit="1" customWidth="1"/>
    <col min="9228" max="9472" width="9" style="3"/>
    <col min="9473" max="9473" width="6.33203125" style="3" customWidth="1"/>
    <col min="9474" max="9474" width="74.1640625" style="3" customWidth="1"/>
    <col min="9475" max="9475" width="7.5" style="3" customWidth="1"/>
    <col min="9476" max="9476" width="7" style="3" customWidth="1"/>
    <col min="9477" max="9477" width="10" style="3" bestFit="1" customWidth="1"/>
    <col min="9478" max="9478" width="10.6640625" style="3" bestFit="1" customWidth="1"/>
    <col min="9479" max="9479" width="8.83203125" style="3" customWidth="1"/>
    <col min="9480" max="9480" width="10.83203125" style="3" customWidth="1"/>
    <col min="9481" max="9481" width="14.83203125" style="3" customWidth="1"/>
    <col min="9482" max="9482" width="8.6640625" style="3" customWidth="1"/>
    <col min="9483" max="9483" width="10.33203125" style="3" bestFit="1" customWidth="1"/>
    <col min="9484" max="9728" width="9" style="3"/>
    <col min="9729" max="9729" width="6.33203125" style="3" customWidth="1"/>
    <col min="9730" max="9730" width="74.1640625" style="3" customWidth="1"/>
    <col min="9731" max="9731" width="7.5" style="3" customWidth="1"/>
    <col min="9732" max="9732" width="7" style="3" customWidth="1"/>
    <col min="9733" max="9733" width="10" style="3" bestFit="1" customWidth="1"/>
    <col min="9734" max="9734" width="10.6640625" style="3" bestFit="1" customWidth="1"/>
    <col min="9735" max="9735" width="8.83203125" style="3" customWidth="1"/>
    <col min="9736" max="9736" width="10.83203125" style="3" customWidth="1"/>
    <col min="9737" max="9737" width="14.83203125" style="3" customWidth="1"/>
    <col min="9738" max="9738" width="8.6640625" style="3" customWidth="1"/>
    <col min="9739" max="9739" width="10.33203125" style="3" bestFit="1" customWidth="1"/>
    <col min="9740" max="9984" width="9" style="3"/>
    <col min="9985" max="9985" width="6.33203125" style="3" customWidth="1"/>
    <col min="9986" max="9986" width="74.1640625" style="3" customWidth="1"/>
    <col min="9987" max="9987" width="7.5" style="3" customWidth="1"/>
    <col min="9988" max="9988" width="7" style="3" customWidth="1"/>
    <col min="9989" max="9989" width="10" style="3" bestFit="1" customWidth="1"/>
    <col min="9990" max="9990" width="10.6640625" style="3" bestFit="1" customWidth="1"/>
    <col min="9991" max="9991" width="8.83203125" style="3" customWidth="1"/>
    <col min="9992" max="9992" width="10.83203125" style="3" customWidth="1"/>
    <col min="9993" max="9993" width="14.83203125" style="3" customWidth="1"/>
    <col min="9994" max="9994" width="8.6640625" style="3" customWidth="1"/>
    <col min="9995" max="9995" width="10.33203125" style="3" bestFit="1" customWidth="1"/>
    <col min="9996" max="10240" width="9" style="3"/>
    <col min="10241" max="10241" width="6.33203125" style="3" customWidth="1"/>
    <col min="10242" max="10242" width="74.1640625" style="3" customWidth="1"/>
    <col min="10243" max="10243" width="7.5" style="3" customWidth="1"/>
    <col min="10244" max="10244" width="7" style="3" customWidth="1"/>
    <col min="10245" max="10245" width="10" style="3" bestFit="1" customWidth="1"/>
    <col min="10246" max="10246" width="10.6640625" style="3" bestFit="1" customWidth="1"/>
    <col min="10247" max="10247" width="8.83203125" style="3" customWidth="1"/>
    <col min="10248" max="10248" width="10.83203125" style="3" customWidth="1"/>
    <col min="10249" max="10249" width="14.83203125" style="3" customWidth="1"/>
    <col min="10250" max="10250" width="8.6640625" style="3" customWidth="1"/>
    <col min="10251" max="10251" width="10.33203125" style="3" bestFit="1" customWidth="1"/>
    <col min="10252" max="10496" width="9" style="3"/>
    <col min="10497" max="10497" width="6.33203125" style="3" customWidth="1"/>
    <col min="10498" max="10498" width="74.1640625" style="3" customWidth="1"/>
    <col min="10499" max="10499" width="7.5" style="3" customWidth="1"/>
    <col min="10500" max="10500" width="7" style="3" customWidth="1"/>
    <col min="10501" max="10501" width="10" style="3" bestFit="1" customWidth="1"/>
    <col min="10502" max="10502" width="10.6640625" style="3" bestFit="1" customWidth="1"/>
    <col min="10503" max="10503" width="8.83203125" style="3" customWidth="1"/>
    <col min="10504" max="10504" width="10.83203125" style="3" customWidth="1"/>
    <col min="10505" max="10505" width="14.83203125" style="3" customWidth="1"/>
    <col min="10506" max="10506" width="8.6640625" style="3" customWidth="1"/>
    <col min="10507" max="10507" width="10.33203125" style="3" bestFit="1" customWidth="1"/>
    <col min="10508" max="10752" width="9" style="3"/>
    <col min="10753" max="10753" width="6.33203125" style="3" customWidth="1"/>
    <col min="10754" max="10754" width="74.1640625" style="3" customWidth="1"/>
    <col min="10755" max="10755" width="7.5" style="3" customWidth="1"/>
    <col min="10756" max="10756" width="7" style="3" customWidth="1"/>
    <col min="10757" max="10757" width="10" style="3" bestFit="1" customWidth="1"/>
    <col min="10758" max="10758" width="10.6640625" style="3" bestFit="1" customWidth="1"/>
    <col min="10759" max="10759" width="8.83203125" style="3" customWidth="1"/>
    <col min="10760" max="10760" width="10.83203125" style="3" customWidth="1"/>
    <col min="10761" max="10761" width="14.83203125" style="3" customWidth="1"/>
    <col min="10762" max="10762" width="8.6640625" style="3" customWidth="1"/>
    <col min="10763" max="10763" width="10.33203125" style="3" bestFit="1" customWidth="1"/>
    <col min="10764" max="11008" width="9" style="3"/>
    <col min="11009" max="11009" width="6.33203125" style="3" customWidth="1"/>
    <col min="11010" max="11010" width="74.1640625" style="3" customWidth="1"/>
    <col min="11011" max="11011" width="7.5" style="3" customWidth="1"/>
    <col min="11012" max="11012" width="7" style="3" customWidth="1"/>
    <col min="11013" max="11013" width="10" style="3" bestFit="1" customWidth="1"/>
    <col min="11014" max="11014" width="10.6640625" style="3" bestFit="1" customWidth="1"/>
    <col min="11015" max="11015" width="8.83203125" style="3" customWidth="1"/>
    <col min="11016" max="11016" width="10.83203125" style="3" customWidth="1"/>
    <col min="11017" max="11017" width="14.83203125" style="3" customWidth="1"/>
    <col min="11018" max="11018" width="8.6640625" style="3" customWidth="1"/>
    <col min="11019" max="11019" width="10.33203125" style="3" bestFit="1" customWidth="1"/>
    <col min="11020" max="11264" width="9" style="3"/>
    <col min="11265" max="11265" width="6.33203125" style="3" customWidth="1"/>
    <col min="11266" max="11266" width="74.1640625" style="3" customWidth="1"/>
    <col min="11267" max="11267" width="7.5" style="3" customWidth="1"/>
    <col min="11268" max="11268" width="7" style="3" customWidth="1"/>
    <col min="11269" max="11269" width="10" style="3" bestFit="1" customWidth="1"/>
    <col min="11270" max="11270" width="10.6640625" style="3" bestFit="1" customWidth="1"/>
    <col min="11271" max="11271" width="8.83203125" style="3" customWidth="1"/>
    <col min="11272" max="11272" width="10.83203125" style="3" customWidth="1"/>
    <col min="11273" max="11273" width="14.83203125" style="3" customWidth="1"/>
    <col min="11274" max="11274" width="8.6640625" style="3" customWidth="1"/>
    <col min="11275" max="11275" width="10.33203125" style="3" bestFit="1" customWidth="1"/>
    <col min="11276" max="11520" width="9" style="3"/>
    <col min="11521" max="11521" width="6.33203125" style="3" customWidth="1"/>
    <col min="11522" max="11522" width="74.1640625" style="3" customWidth="1"/>
    <col min="11523" max="11523" width="7.5" style="3" customWidth="1"/>
    <col min="11524" max="11524" width="7" style="3" customWidth="1"/>
    <col min="11525" max="11525" width="10" style="3" bestFit="1" customWidth="1"/>
    <col min="11526" max="11526" width="10.6640625" style="3" bestFit="1" customWidth="1"/>
    <col min="11527" max="11527" width="8.83203125" style="3" customWidth="1"/>
    <col min="11528" max="11528" width="10.83203125" style="3" customWidth="1"/>
    <col min="11529" max="11529" width="14.83203125" style="3" customWidth="1"/>
    <col min="11530" max="11530" width="8.6640625" style="3" customWidth="1"/>
    <col min="11531" max="11531" width="10.33203125" style="3" bestFit="1" customWidth="1"/>
    <col min="11532" max="11776" width="9" style="3"/>
    <col min="11777" max="11777" width="6.33203125" style="3" customWidth="1"/>
    <col min="11778" max="11778" width="74.1640625" style="3" customWidth="1"/>
    <col min="11779" max="11779" width="7.5" style="3" customWidth="1"/>
    <col min="11780" max="11780" width="7" style="3" customWidth="1"/>
    <col min="11781" max="11781" width="10" style="3" bestFit="1" customWidth="1"/>
    <col min="11782" max="11782" width="10.6640625" style="3" bestFit="1" customWidth="1"/>
    <col min="11783" max="11783" width="8.83203125" style="3" customWidth="1"/>
    <col min="11784" max="11784" width="10.83203125" style="3" customWidth="1"/>
    <col min="11785" max="11785" width="14.83203125" style="3" customWidth="1"/>
    <col min="11786" max="11786" width="8.6640625" style="3" customWidth="1"/>
    <col min="11787" max="11787" width="10.33203125" style="3" bestFit="1" customWidth="1"/>
    <col min="11788" max="12032" width="9" style="3"/>
    <col min="12033" max="12033" width="6.33203125" style="3" customWidth="1"/>
    <col min="12034" max="12034" width="74.1640625" style="3" customWidth="1"/>
    <col min="12035" max="12035" width="7.5" style="3" customWidth="1"/>
    <col min="12036" max="12036" width="7" style="3" customWidth="1"/>
    <col min="12037" max="12037" width="10" style="3" bestFit="1" customWidth="1"/>
    <col min="12038" max="12038" width="10.6640625" style="3" bestFit="1" customWidth="1"/>
    <col min="12039" max="12039" width="8.83203125" style="3" customWidth="1"/>
    <col min="12040" max="12040" width="10.83203125" style="3" customWidth="1"/>
    <col min="12041" max="12041" width="14.83203125" style="3" customWidth="1"/>
    <col min="12042" max="12042" width="8.6640625" style="3" customWidth="1"/>
    <col min="12043" max="12043" width="10.33203125" style="3" bestFit="1" customWidth="1"/>
    <col min="12044" max="12288" width="9" style="3"/>
    <col min="12289" max="12289" width="6.33203125" style="3" customWidth="1"/>
    <col min="12290" max="12290" width="74.1640625" style="3" customWidth="1"/>
    <col min="12291" max="12291" width="7.5" style="3" customWidth="1"/>
    <col min="12292" max="12292" width="7" style="3" customWidth="1"/>
    <col min="12293" max="12293" width="10" style="3" bestFit="1" customWidth="1"/>
    <col min="12294" max="12294" width="10.6640625" style="3" bestFit="1" customWidth="1"/>
    <col min="12295" max="12295" width="8.83203125" style="3" customWidth="1"/>
    <col min="12296" max="12296" width="10.83203125" style="3" customWidth="1"/>
    <col min="12297" max="12297" width="14.83203125" style="3" customWidth="1"/>
    <col min="12298" max="12298" width="8.6640625" style="3" customWidth="1"/>
    <col min="12299" max="12299" width="10.33203125" style="3" bestFit="1" customWidth="1"/>
    <col min="12300" max="12544" width="9" style="3"/>
    <col min="12545" max="12545" width="6.33203125" style="3" customWidth="1"/>
    <col min="12546" max="12546" width="74.1640625" style="3" customWidth="1"/>
    <col min="12547" max="12547" width="7.5" style="3" customWidth="1"/>
    <col min="12548" max="12548" width="7" style="3" customWidth="1"/>
    <col min="12549" max="12549" width="10" style="3" bestFit="1" customWidth="1"/>
    <col min="12550" max="12550" width="10.6640625" style="3" bestFit="1" customWidth="1"/>
    <col min="12551" max="12551" width="8.83203125" style="3" customWidth="1"/>
    <col min="12552" max="12552" width="10.83203125" style="3" customWidth="1"/>
    <col min="12553" max="12553" width="14.83203125" style="3" customWidth="1"/>
    <col min="12554" max="12554" width="8.6640625" style="3" customWidth="1"/>
    <col min="12555" max="12555" width="10.33203125" style="3" bestFit="1" customWidth="1"/>
    <col min="12556" max="12800" width="9" style="3"/>
    <col min="12801" max="12801" width="6.33203125" style="3" customWidth="1"/>
    <col min="12802" max="12802" width="74.1640625" style="3" customWidth="1"/>
    <col min="12803" max="12803" width="7.5" style="3" customWidth="1"/>
    <col min="12804" max="12804" width="7" style="3" customWidth="1"/>
    <col min="12805" max="12805" width="10" style="3" bestFit="1" customWidth="1"/>
    <col min="12806" max="12806" width="10.6640625" style="3" bestFit="1" customWidth="1"/>
    <col min="12807" max="12807" width="8.83203125" style="3" customWidth="1"/>
    <col min="12808" max="12808" width="10.83203125" style="3" customWidth="1"/>
    <col min="12809" max="12809" width="14.83203125" style="3" customWidth="1"/>
    <col min="12810" max="12810" width="8.6640625" style="3" customWidth="1"/>
    <col min="12811" max="12811" width="10.33203125" style="3" bestFit="1" customWidth="1"/>
    <col min="12812" max="13056" width="9" style="3"/>
    <col min="13057" max="13057" width="6.33203125" style="3" customWidth="1"/>
    <col min="13058" max="13058" width="74.1640625" style="3" customWidth="1"/>
    <col min="13059" max="13059" width="7.5" style="3" customWidth="1"/>
    <col min="13060" max="13060" width="7" style="3" customWidth="1"/>
    <col min="13061" max="13061" width="10" style="3" bestFit="1" customWidth="1"/>
    <col min="13062" max="13062" width="10.6640625" style="3" bestFit="1" customWidth="1"/>
    <col min="13063" max="13063" width="8.83203125" style="3" customWidth="1"/>
    <col min="13064" max="13064" width="10.83203125" style="3" customWidth="1"/>
    <col min="13065" max="13065" width="14.83203125" style="3" customWidth="1"/>
    <col min="13066" max="13066" width="8.6640625" style="3" customWidth="1"/>
    <col min="13067" max="13067" width="10.33203125" style="3" bestFit="1" customWidth="1"/>
    <col min="13068" max="13312" width="9" style="3"/>
    <col min="13313" max="13313" width="6.33203125" style="3" customWidth="1"/>
    <col min="13314" max="13314" width="74.1640625" style="3" customWidth="1"/>
    <col min="13315" max="13315" width="7.5" style="3" customWidth="1"/>
    <col min="13316" max="13316" width="7" style="3" customWidth="1"/>
    <col min="13317" max="13317" width="10" style="3" bestFit="1" customWidth="1"/>
    <col min="13318" max="13318" width="10.6640625" style="3" bestFit="1" customWidth="1"/>
    <col min="13319" max="13319" width="8.83203125" style="3" customWidth="1"/>
    <col min="13320" max="13320" width="10.83203125" style="3" customWidth="1"/>
    <col min="13321" max="13321" width="14.83203125" style="3" customWidth="1"/>
    <col min="13322" max="13322" width="8.6640625" style="3" customWidth="1"/>
    <col min="13323" max="13323" width="10.33203125" style="3" bestFit="1" customWidth="1"/>
    <col min="13324" max="13568" width="9" style="3"/>
    <col min="13569" max="13569" width="6.33203125" style="3" customWidth="1"/>
    <col min="13570" max="13570" width="74.1640625" style="3" customWidth="1"/>
    <col min="13571" max="13571" width="7.5" style="3" customWidth="1"/>
    <col min="13572" max="13572" width="7" style="3" customWidth="1"/>
    <col min="13573" max="13573" width="10" style="3" bestFit="1" customWidth="1"/>
    <col min="13574" max="13574" width="10.6640625" style="3" bestFit="1" customWidth="1"/>
    <col min="13575" max="13575" width="8.83203125" style="3" customWidth="1"/>
    <col min="13576" max="13576" width="10.83203125" style="3" customWidth="1"/>
    <col min="13577" max="13577" width="14.83203125" style="3" customWidth="1"/>
    <col min="13578" max="13578" width="8.6640625" style="3" customWidth="1"/>
    <col min="13579" max="13579" width="10.33203125" style="3" bestFit="1" customWidth="1"/>
    <col min="13580" max="13824" width="9" style="3"/>
    <col min="13825" max="13825" width="6.33203125" style="3" customWidth="1"/>
    <col min="13826" max="13826" width="74.1640625" style="3" customWidth="1"/>
    <col min="13827" max="13827" width="7.5" style="3" customWidth="1"/>
    <col min="13828" max="13828" width="7" style="3" customWidth="1"/>
    <col min="13829" max="13829" width="10" style="3" bestFit="1" customWidth="1"/>
    <col min="13830" max="13830" width="10.6640625" style="3" bestFit="1" customWidth="1"/>
    <col min="13831" max="13831" width="8.83203125" style="3" customWidth="1"/>
    <col min="13832" max="13832" width="10.83203125" style="3" customWidth="1"/>
    <col min="13833" max="13833" width="14.83203125" style="3" customWidth="1"/>
    <col min="13834" max="13834" width="8.6640625" style="3" customWidth="1"/>
    <col min="13835" max="13835" width="10.33203125" style="3" bestFit="1" customWidth="1"/>
    <col min="13836" max="14080" width="9" style="3"/>
    <col min="14081" max="14081" width="6.33203125" style="3" customWidth="1"/>
    <col min="14082" max="14082" width="74.1640625" style="3" customWidth="1"/>
    <col min="14083" max="14083" width="7.5" style="3" customWidth="1"/>
    <col min="14084" max="14084" width="7" style="3" customWidth="1"/>
    <col min="14085" max="14085" width="10" style="3" bestFit="1" customWidth="1"/>
    <col min="14086" max="14086" width="10.6640625" style="3" bestFit="1" customWidth="1"/>
    <col min="14087" max="14087" width="8.83203125" style="3" customWidth="1"/>
    <col min="14088" max="14088" width="10.83203125" style="3" customWidth="1"/>
    <col min="14089" max="14089" width="14.83203125" style="3" customWidth="1"/>
    <col min="14090" max="14090" width="8.6640625" style="3" customWidth="1"/>
    <col min="14091" max="14091" width="10.33203125" style="3" bestFit="1" customWidth="1"/>
    <col min="14092" max="14336" width="9" style="3"/>
    <col min="14337" max="14337" width="6.33203125" style="3" customWidth="1"/>
    <col min="14338" max="14338" width="74.1640625" style="3" customWidth="1"/>
    <col min="14339" max="14339" width="7.5" style="3" customWidth="1"/>
    <col min="14340" max="14340" width="7" style="3" customWidth="1"/>
    <col min="14341" max="14341" width="10" style="3" bestFit="1" customWidth="1"/>
    <col min="14342" max="14342" width="10.6640625" style="3" bestFit="1" customWidth="1"/>
    <col min="14343" max="14343" width="8.83203125" style="3" customWidth="1"/>
    <col min="14344" max="14344" width="10.83203125" style="3" customWidth="1"/>
    <col min="14345" max="14345" width="14.83203125" style="3" customWidth="1"/>
    <col min="14346" max="14346" width="8.6640625" style="3" customWidth="1"/>
    <col min="14347" max="14347" width="10.33203125" style="3" bestFit="1" customWidth="1"/>
    <col min="14348" max="14592" width="9" style="3"/>
    <col min="14593" max="14593" width="6.33203125" style="3" customWidth="1"/>
    <col min="14594" max="14594" width="74.1640625" style="3" customWidth="1"/>
    <col min="14595" max="14595" width="7.5" style="3" customWidth="1"/>
    <col min="14596" max="14596" width="7" style="3" customWidth="1"/>
    <col min="14597" max="14597" width="10" style="3" bestFit="1" customWidth="1"/>
    <col min="14598" max="14598" width="10.6640625" style="3" bestFit="1" customWidth="1"/>
    <col min="14599" max="14599" width="8.83203125" style="3" customWidth="1"/>
    <col min="14600" max="14600" width="10.83203125" style="3" customWidth="1"/>
    <col min="14601" max="14601" width="14.83203125" style="3" customWidth="1"/>
    <col min="14602" max="14602" width="8.6640625" style="3" customWidth="1"/>
    <col min="14603" max="14603" width="10.33203125" style="3" bestFit="1" customWidth="1"/>
    <col min="14604" max="14848" width="9" style="3"/>
    <col min="14849" max="14849" width="6.33203125" style="3" customWidth="1"/>
    <col min="14850" max="14850" width="74.1640625" style="3" customWidth="1"/>
    <col min="14851" max="14851" width="7.5" style="3" customWidth="1"/>
    <col min="14852" max="14852" width="7" style="3" customWidth="1"/>
    <col min="14853" max="14853" width="10" style="3" bestFit="1" customWidth="1"/>
    <col min="14854" max="14854" width="10.6640625" style="3" bestFit="1" customWidth="1"/>
    <col min="14855" max="14855" width="8.83203125" style="3" customWidth="1"/>
    <col min="14856" max="14856" width="10.83203125" style="3" customWidth="1"/>
    <col min="14857" max="14857" width="14.83203125" style="3" customWidth="1"/>
    <col min="14858" max="14858" width="8.6640625" style="3" customWidth="1"/>
    <col min="14859" max="14859" width="10.33203125" style="3" bestFit="1" customWidth="1"/>
    <col min="14860" max="15104" width="9" style="3"/>
    <col min="15105" max="15105" width="6.33203125" style="3" customWidth="1"/>
    <col min="15106" max="15106" width="74.1640625" style="3" customWidth="1"/>
    <col min="15107" max="15107" width="7.5" style="3" customWidth="1"/>
    <col min="15108" max="15108" width="7" style="3" customWidth="1"/>
    <col min="15109" max="15109" width="10" style="3" bestFit="1" customWidth="1"/>
    <col min="15110" max="15110" width="10.6640625" style="3" bestFit="1" customWidth="1"/>
    <col min="15111" max="15111" width="8.83203125" style="3" customWidth="1"/>
    <col min="15112" max="15112" width="10.83203125" style="3" customWidth="1"/>
    <col min="15113" max="15113" width="14.83203125" style="3" customWidth="1"/>
    <col min="15114" max="15114" width="8.6640625" style="3" customWidth="1"/>
    <col min="15115" max="15115" width="10.33203125" style="3" bestFit="1" customWidth="1"/>
    <col min="15116" max="15360" width="9" style="3"/>
    <col min="15361" max="15361" width="6.33203125" style="3" customWidth="1"/>
    <col min="15362" max="15362" width="74.1640625" style="3" customWidth="1"/>
    <col min="15363" max="15363" width="7.5" style="3" customWidth="1"/>
    <col min="15364" max="15364" width="7" style="3" customWidth="1"/>
    <col min="15365" max="15365" width="10" style="3" bestFit="1" customWidth="1"/>
    <col min="15366" max="15366" width="10.6640625" style="3" bestFit="1" customWidth="1"/>
    <col min="15367" max="15367" width="8.83203125" style="3" customWidth="1"/>
    <col min="15368" max="15368" width="10.83203125" style="3" customWidth="1"/>
    <col min="15369" max="15369" width="14.83203125" style="3" customWidth="1"/>
    <col min="15370" max="15370" width="8.6640625" style="3" customWidth="1"/>
    <col min="15371" max="15371" width="10.33203125" style="3" bestFit="1" customWidth="1"/>
    <col min="15372" max="15616" width="9" style="3"/>
    <col min="15617" max="15617" width="6.33203125" style="3" customWidth="1"/>
    <col min="15618" max="15618" width="74.1640625" style="3" customWidth="1"/>
    <col min="15619" max="15619" width="7.5" style="3" customWidth="1"/>
    <col min="15620" max="15620" width="7" style="3" customWidth="1"/>
    <col min="15621" max="15621" width="10" style="3" bestFit="1" customWidth="1"/>
    <col min="15622" max="15622" width="10.6640625" style="3" bestFit="1" customWidth="1"/>
    <col min="15623" max="15623" width="8.83203125" style="3" customWidth="1"/>
    <col min="15624" max="15624" width="10.83203125" style="3" customWidth="1"/>
    <col min="15625" max="15625" width="14.83203125" style="3" customWidth="1"/>
    <col min="15626" max="15626" width="8.6640625" style="3" customWidth="1"/>
    <col min="15627" max="15627" width="10.33203125" style="3" bestFit="1" customWidth="1"/>
    <col min="15628" max="15872" width="9" style="3"/>
    <col min="15873" max="15873" width="6.33203125" style="3" customWidth="1"/>
    <col min="15874" max="15874" width="74.1640625" style="3" customWidth="1"/>
    <col min="15875" max="15875" width="7.5" style="3" customWidth="1"/>
    <col min="15876" max="15876" width="7" style="3" customWidth="1"/>
    <col min="15877" max="15877" width="10" style="3" bestFit="1" customWidth="1"/>
    <col min="15878" max="15878" width="10.6640625" style="3" bestFit="1" customWidth="1"/>
    <col min="15879" max="15879" width="8.83203125" style="3" customWidth="1"/>
    <col min="15880" max="15880" width="10.83203125" style="3" customWidth="1"/>
    <col min="15881" max="15881" width="14.83203125" style="3" customWidth="1"/>
    <col min="15882" max="15882" width="8.6640625" style="3" customWidth="1"/>
    <col min="15883" max="15883" width="10.33203125" style="3" bestFit="1" customWidth="1"/>
    <col min="15884" max="16128" width="9" style="3"/>
    <col min="16129" max="16129" width="6.33203125" style="3" customWidth="1"/>
    <col min="16130" max="16130" width="74.1640625" style="3" customWidth="1"/>
    <col min="16131" max="16131" width="7.5" style="3" customWidth="1"/>
    <col min="16132" max="16132" width="7" style="3" customWidth="1"/>
    <col min="16133" max="16133" width="10" style="3" bestFit="1" customWidth="1"/>
    <col min="16134" max="16134" width="10.6640625" style="3" bestFit="1" customWidth="1"/>
    <col min="16135" max="16135" width="8.83203125" style="3" customWidth="1"/>
    <col min="16136" max="16136" width="10.83203125" style="3" customWidth="1"/>
    <col min="16137" max="16137" width="14.83203125" style="3" customWidth="1"/>
    <col min="16138" max="16138" width="8.6640625" style="3" customWidth="1"/>
    <col min="16139" max="16139" width="10.33203125" style="3" bestFit="1" customWidth="1"/>
    <col min="16140" max="16384" width="9" style="3"/>
  </cols>
  <sheetData>
    <row r="1" spans="1:10" s="39" customFormat="1" x14ac:dyDescent="0.5">
      <c r="A1" s="106"/>
      <c r="B1" s="185"/>
      <c r="E1" s="97"/>
      <c r="I1" s="39" t="s">
        <v>62</v>
      </c>
      <c r="J1" s="40">
        <v>1</v>
      </c>
    </row>
    <row r="2" spans="1:10" s="39" customFormat="1" x14ac:dyDescent="0.5">
      <c r="A2" s="398" t="s">
        <v>63</v>
      </c>
      <c r="B2" s="398"/>
      <c r="C2" s="398"/>
      <c r="D2" s="398"/>
      <c r="E2" s="398"/>
      <c r="F2" s="398"/>
      <c r="G2" s="398"/>
      <c r="H2" s="398"/>
      <c r="I2" s="398"/>
      <c r="J2" s="398"/>
    </row>
    <row r="3" spans="1:10" s="42" customFormat="1" ht="24" x14ac:dyDescent="0.55000000000000004">
      <c r="A3" s="399" t="s">
        <v>68</v>
      </c>
      <c r="B3" s="399"/>
      <c r="C3" s="399"/>
      <c r="D3" s="399"/>
      <c r="E3" s="399"/>
      <c r="F3" s="399"/>
      <c r="G3" s="399"/>
      <c r="H3" s="41"/>
      <c r="I3" s="41"/>
      <c r="J3" s="41"/>
    </row>
    <row r="4" spans="1:10" s="42" customFormat="1" ht="24" x14ac:dyDescent="0.55000000000000004">
      <c r="A4" s="400" t="s">
        <v>1715</v>
      </c>
      <c r="B4" s="400"/>
      <c r="C4" s="400"/>
      <c r="D4" s="400"/>
      <c r="E4" s="400"/>
      <c r="F4" s="400"/>
      <c r="G4" s="400"/>
      <c r="H4" s="43"/>
      <c r="I4" s="43"/>
      <c r="J4" s="43"/>
    </row>
    <row r="5" spans="1:10" s="42" customFormat="1" ht="24" x14ac:dyDescent="0.55000000000000004">
      <c r="A5" s="400" t="s">
        <v>1714</v>
      </c>
      <c r="B5" s="400"/>
      <c r="C5" s="44"/>
      <c r="D5" s="44" t="s">
        <v>64</v>
      </c>
      <c r="E5" s="98"/>
      <c r="F5" s="44"/>
      <c r="G5" s="44"/>
      <c r="H5" s="43"/>
      <c r="I5" s="43"/>
      <c r="J5" s="43"/>
    </row>
    <row r="6" spans="1:10" s="42" customFormat="1" ht="24" x14ac:dyDescent="0.55000000000000004">
      <c r="A6" s="400" t="s">
        <v>1713</v>
      </c>
      <c r="B6" s="400"/>
      <c r="C6" s="400"/>
      <c r="D6" s="400"/>
      <c r="E6" s="400"/>
      <c r="F6" s="400"/>
      <c r="G6" s="400"/>
      <c r="H6" s="43"/>
      <c r="I6" s="43"/>
      <c r="J6" s="43"/>
    </row>
    <row r="7" spans="1:10" s="42" customFormat="1" ht="24" x14ac:dyDescent="0.55000000000000004">
      <c r="A7" s="312" t="s">
        <v>1712</v>
      </c>
      <c r="B7" s="186"/>
      <c r="C7" s="45"/>
      <c r="D7" s="312" t="s">
        <v>65</v>
      </c>
      <c r="E7" s="99"/>
      <c r="F7" s="46" t="s">
        <v>66</v>
      </c>
      <c r="G7" s="312"/>
      <c r="H7" s="43"/>
      <c r="I7" s="43"/>
      <c r="J7" s="7">
        <f ca="1">TODAY()</f>
        <v>44125</v>
      </c>
    </row>
    <row r="8" spans="1:10" s="39" customFormat="1" ht="22.5" thickBot="1" x14ac:dyDescent="0.55000000000000004">
      <c r="B8" s="185"/>
      <c r="E8" s="147"/>
      <c r="J8" s="39" t="s">
        <v>67</v>
      </c>
    </row>
    <row r="9" spans="1:10" s="36" customFormat="1" ht="18.75" thickTop="1" x14ac:dyDescent="0.4">
      <c r="A9" s="395" t="s">
        <v>59</v>
      </c>
      <c r="B9" s="393" t="s">
        <v>1</v>
      </c>
      <c r="C9" s="395" t="s">
        <v>2</v>
      </c>
      <c r="D9" s="395" t="s">
        <v>3</v>
      </c>
      <c r="E9" s="392" t="s">
        <v>8</v>
      </c>
      <c r="F9" s="392"/>
      <c r="G9" s="392" t="s">
        <v>60</v>
      </c>
      <c r="H9" s="392"/>
      <c r="I9" s="35" t="s">
        <v>21</v>
      </c>
      <c r="J9" s="395" t="s">
        <v>5</v>
      </c>
    </row>
    <row r="10" spans="1:10" s="36" customFormat="1" ht="18.75" thickBot="1" x14ac:dyDescent="0.45">
      <c r="A10" s="396"/>
      <c r="B10" s="394"/>
      <c r="C10" s="396"/>
      <c r="D10" s="396"/>
      <c r="E10" s="148" t="s">
        <v>61</v>
      </c>
      <c r="F10" s="37" t="s">
        <v>4</v>
      </c>
      <c r="G10" s="37" t="s">
        <v>61</v>
      </c>
      <c r="H10" s="37" t="s">
        <v>4</v>
      </c>
      <c r="I10" s="38" t="s">
        <v>0</v>
      </c>
      <c r="J10" s="396"/>
    </row>
    <row r="11" spans="1:10" ht="22.5" thickTop="1" x14ac:dyDescent="0.5">
      <c r="A11" s="10" t="s">
        <v>6</v>
      </c>
      <c r="B11" s="127" t="s">
        <v>1471</v>
      </c>
      <c r="C11" s="16"/>
      <c r="D11" s="15"/>
      <c r="E11" s="151"/>
      <c r="F11" s="30"/>
      <c r="G11" s="31"/>
      <c r="H11" s="30"/>
      <c r="I11" s="30"/>
      <c r="J11" s="9"/>
    </row>
    <row r="12" spans="1:10" ht="21.75" customHeight="1" x14ac:dyDescent="0.5">
      <c r="A12" s="10"/>
      <c r="B12" s="28" t="s">
        <v>1472</v>
      </c>
      <c r="C12" s="16"/>
      <c r="D12" s="15" t="s">
        <v>10</v>
      </c>
      <c r="E12" s="151">
        <v>33600</v>
      </c>
      <c r="F12" s="9">
        <f t="shared" ref="F12:F24" si="0">E12*C12</f>
        <v>0</v>
      </c>
      <c r="G12" s="31">
        <v>4040</v>
      </c>
      <c r="H12" s="17">
        <f t="shared" ref="H12:H24" si="1">G12*C12</f>
        <v>0</v>
      </c>
      <c r="I12" s="9">
        <f t="shared" ref="I12:I24" si="2">H12+F12</f>
        <v>0</v>
      </c>
      <c r="J12" s="401" t="s">
        <v>1485</v>
      </c>
    </row>
    <row r="13" spans="1:10" x14ac:dyDescent="0.5">
      <c r="A13" s="10"/>
      <c r="B13" s="28" t="s">
        <v>1473</v>
      </c>
      <c r="C13" s="16"/>
      <c r="D13" s="15" t="s">
        <v>10</v>
      </c>
      <c r="E13" s="151">
        <v>49640</v>
      </c>
      <c r="F13" s="9">
        <f t="shared" si="0"/>
        <v>0</v>
      </c>
      <c r="G13" s="31">
        <v>8430</v>
      </c>
      <c r="H13" s="17">
        <f t="shared" si="1"/>
        <v>0</v>
      </c>
      <c r="I13" s="9">
        <f t="shared" si="2"/>
        <v>0</v>
      </c>
      <c r="J13" s="429"/>
    </row>
    <row r="14" spans="1:10" x14ac:dyDescent="0.5">
      <c r="A14" s="10"/>
      <c r="B14" s="28" t="s">
        <v>1474</v>
      </c>
      <c r="C14" s="16"/>
      <c r="D14" s="15" t="s">
        <v>10</v>
      </c>
      <c r="E14" s="151">
        <v>122500</v>
      </c>
      <c r="F14" s="9">
        <f t="shared" si="0"/>
        <v>0</v>
      </c>
      <c r="G14" s="31">
        <v>20830</v>
      </c>
      <c r="H14" s="17">
        <f t="shared" si="1"/>
        <v>0</v>
      </c>
      <c r="I14" s="9">
        <f t="shared" si="2"/>
        <v>0</v>
      </c>
      <c r="J14" s="429"/>
    </row>
    <row r="15" spans="1:10" x14ac:dyDescent="0.5">
      <c r="A15" s="10"/>
      <c r="B15" s="28" t="s">
        <v>1475</v>
      </c>
      <c r="C15" s="16"/>
      <c r="D15" s="15" t="s">
        <v>10</v>
      </c>
      <c r="E15" s="151">
        <v>161500</v>
      </c>
      <c r="F15" s="9">
        <f t="shared" si="0"/>
        <v>0</v>
      </c>
      <c r="G15" s="31">
        <v>27450</v>
      </c>
      <c r="H15" s="17">
        <f t="shared" si="1"/>
        <v>0</v>
      </c>
      <c r="I15" s="9">
        <f t="shared" si="2"/>
        <v>0</v>
      </c>
      <c r="J15" s="429"/>
    </row>
    <row r="16" spans="1:10" x14ac:dyDescent="0.5">
      <c r="A16" s="10"/>
      <c r="B16" s="28" t="s">
        <v>1476</v>
      </c>
      <c r="C16" s="16"/>
      <c r="D16" s="15" t="s">
        <v>10</v>
      </c>
      <c r="E16" s="151">
        <v>216300</v>
      </c>
      <c r="F16" s="9">
        <f t="shared" si="0"/>
        <v>0</v>
      </c>
      <c r="G16" s="31">
        <v>36770</v>
      </c>
      <c r="H16" s="17">
        <f t="shared" si="1"/>
        <v>0</v>
      </c>
      <c r="I16" s="9">
        <f t="shared" si="2"/>
        <v>0</v>
      </c>
      <c r="J16" s="429"/>
    </row>
    <row r="17" spans="1:10" x14ac:dyDescent="0.5">
      <c r="A17" s="10"/>
      <c r="B17" s="28" t="s">
        <v>1477</v>
      </c>
      <c r="C17" s="16"/>
      <c r="D17" s="15" t="s">
        <v>10</v>
      </c>
      <c r="E17" s="151">
        <v>269500</v>
      </c>
      <c r="F17" s="9">
        <f t="shared" si="0"/>
        <v>0</v>
      </c>
      <c r="G17" s="31">
        <v>45840</v>
      </c>
      <c r="H17" s="17">
        <f t="shared" si="1"/>
        <v>0</v>
      </c>
      <c r="I17" s="9">
        <f t="shared" si="2"/>
        <v>0</v>
      </c>
      <c r="J17" s="429"/>
    </row>
    <row r="18" spans="1:10" x14ac:dyDescent="0.5">
      <c r="A18" s="10"/>
      <c r="B18" s="28" t="s">
        <v>1478</v>
      </c>
      <c r="C18" s="16"/>
      <c r="D18" s="15" t="s">
        <v>10</v>
      </c>
      <c r="E18" s="151">
        <v>310000</v>
      </c>
      <c r="F18" s="9">
        <f t="shared" si="0"/>
        <v>0</v>
      </c>
      <c r="G18" s="31">
        <v>52700</v>
      </c>
      <c r="H18" s="17">
        <f t="shared" si="1"/>
        <v>0</v>
      </c>
      <c r="I18" s="9">
        <f t="shared" si="2"/>
        <v>0</v>
      </c>
      <c r="J18" s="429"/>
    </row>
    <row r="19" spans="1:10" x14ac:dyDescent="0.5">
      <c r="A19" s="10"/>
      <c r="B19" s="28" t="s">
        <v>1479</v>
      </c>
      <c r="C19" s="16"/>
      <c r="D19" s="15" t="s">
        <v>10</v>
      </c>
      <c r="E19" s="151">
        <v>349680</v>
      </c>
      <c r="F19" s="9">
        <f t="shared" si="0"/>
        <v>0</v>
      </c>
      <c r="G19" s="31">
        <v>57410</v>
      </c>
      <c r="H19" s="17">
        <f t="shared" si="1"/>
        <v>0</v>
      </c>
      <c r="I19" s="9">
        <f t="shared" si="2"/>
        <v>0</v>
      </c>
      <c r="J19" s="429"/>
    </row>
    <row r="20" spans="1:10" x14ac:dyDescent="0.5">
      <c r="A20" s="10"/>
      <c r="B20" s="28" t="s">
        <v>1480</v>
      </c>
      <c r="C20" s="16"/>
      <c r="D20" s="15" t="s">
        <v>10</v>
      </c>
      <c r="E20" s="151">
        <v>396550</v>
      </c>
      <c r="F20" s="9">
        <f t="shared" si="0"/>
        <v>0</v>
      </c>
      <c r="G20" s="31">
        <v>59440</v>
      </c>
      <c r="H20" s="17">
        <f t="shared" si="1"/>
        <v>0</v>
      </c>
      <c r="I20" s="9">
        <f t="shared" si="2"/>
        <v>0</v>
      </c>
      <c r="J20" s="429"/>
    </row>
    <row r="21" spans="1:10" x14ac:dyDescent="0.5">
      <c r="A21" s="10"/>
      <c r="B21" s="28" t="s">
        <v>1481</v>
      </c>
      <c r="C21" s="16"/>
      <c r="D21" s="15" t="s">
        <v>10</v>
      </c>
      <c r="E21" s="151">
        <v>421000</v>
      </c>
      <c r="F21" s="9">
        <f t="shared" si="0"/>
        <v>0</v>
      </c>
      <c r="G21" s="31">
        <v>71580</v>
      </c>
      <c r="H21" s="17">
        <f t="shared" si="1"/>
        <v>0</v>
      </c>
      <c r="I21" s="9">
        <f t="shared" si="2"/>
        <v>0</v>
      </c>
      <c r="J21" s="429"/>
    </row>
    <row r="22" spans="1:10" x14ac:dyDescent="0.5">
      <c r="A22" s="10"/>
      <c r="B22" s="28" t="s">
        <v>1482</v>
      </c>
      <c r="C22" s="16"/>
      <c r="D22" s="15" t="s">
        <v>10</v>
      </c>
      <c r="E22" s="151">
        <v>468650</v>
      </c>
      <c r="F22" s="9">
        <f t="shared" si="0"/>
        <v>0</v>
      </c>
      <c r="G22" s="31">
        <v>79670</v>
      </c>
      <c r="H22" s="17">
        <f t="shared" si="1"/>
        <v>0</v>
      </c>
      <c r="I22" s="9">
        <f t="shared" si="2"/>
        <v>0</v>
      </c>
      <c r="J22" s="429"/>
    </row>
    <row r="23" spans="1:10" x14ac:dyDescent="0.5">
      <c r="A23" s="10"/>
      <c r="B23" s="28" t="s">
        <v>1483</v>
      </c>
      <c r="C23" s="16"/>
      <c r="D23" s="15" t="s">
        <v>10</v>
      </c>
      <c r="E23" s="151">
        <v>540700</v>
      </c>
      <c r="F23" s="9">
        <f t="shared" si="0"/>
        <v>0</v>
      </c>
      <c r="G23" s="31">
        <v>91920</v>
      </c>
      <c r="H23" s="17">
        <f t="shared" si="1"/>
        <v>0</v>
      </c>
      <c r="I23" s="9">
        <f t="shared" si="2"/>
        <v>0</v>
      </c>
      <c r="J23" s="429"/>
    </row>
    <row r="24" spans="1:10" x14ac:dyDescent="0.5">
      <c r="A24" s="10"/>
      <c r="B24" s="28" t="s">
        <v>1484</v>
      </c>
      <c r="C24" s="16"/>
      <c r="D24" s="15" t="s">
        <v>10</v>
      </c>
      <c r="E24" s="151">
        <v>581100</v>
      </c>
      <c r="F24" s="9">
        <f t="shared" si="0"/>
        <v>0</v>
      </c>
      <c r="G24" s="31">
        <v>98790</v>
      </c>
      <c r="H24" s="17">
        <f t="shared" si="1"/>
        <v>0</v>
      </c>
      <c r="I24" s="9">
        <f t="shared" si="2"/>
        <v>0</v>
      </c>
      <c r="J24" s="430"/>
    </row>
    <row r="25" spans="1:10" x14ac:dyDescent="0.5">
      <c r="A25" s="10"/>
      <c r="B25" s="28"/>
      <c r="C25" s="16"/>
      <c r="D25" s="15"/>
      <c r="E25" s="151"/>
      <c r="F25" s="9"/>
      <c r="G25" s="31"/>
      <c r="H25" s="17"/>
      <c r="I25" s="9"/>
      <c r="J25" s="109"/>
    </row>
    <row r="26" spans="1:10" x14ac:dyDescent="0.5">
      <c r="A26" s="10" t="s">
        <v>6</v>
      </c>
      <c r="B26" s="127" t="s">
        <v>426</v>
      </c>
      <c r="C26" s="16"/>
      <c r="D26" s="15"/>
      <c r="E26" s="151"/>
      <c r="F26" s="30"/>
      <c r="G26" s="31"/>
      <c r="H26" s="30"/>
      <c r="I26" s="30"/>
      <c r="J26" s="9"/>
    </row>
    <row r="27" spans="1:10" x14ac:dyDescent="0.5">
      <c r="A27" s="10"/>
      <c r="B27" s="28" t="s">
        <v>427</v>
      </c>
      <c r="C27" s="16"/>
      <c r="D27" s="15" t="s">
        <v>10</v>
      </c>
      <c r="E27" s="151">
        <v>8750</v>
      </c>
      <c r="F27" s="9">
        <f t="shared" ref="F27:F36" si="3">E27*C27</f>
        <v>0</v>
      </c>
      <c r="G27" s="31">
        <v>1418</v>
      </c>
      <c r="H27" s="17">
        <f t="shared" ref="H27:H36" si="4">G27*C27</f>
        <v>0</v>
      </c>
      <c r="I27" s="9">
        <f t="shared" ref="I27:I36" si="5">H27+F27</f>
        <v>0</v>
      </c>
      <c r="J27" s="401" t="s">
        <v>1485</v>
      </c>
    </row>
    <row r="28" spans="1:10" x14ac:dyDescent="0.5">
      <c r="A28" s="10"/>
      <c r="B28" s="28" t="s">
        <v>428</v>
      </c>
      <c r="C28" s="16"/>
      <c r="D28" s="15" t="s">
        <v>10</v>
      </c>
      <c r="E28" s="151">
        <v>9240</v>
      </c>
      <c r="F28" s="9">
        <f t="shared" si="3"/>
        <v>0</v>
      </c>
      <c r="G28" s="31">
        <v>1645</v>
      </c>
      <c r="H28" s="17">
        <f t="shared" si="4"/>
        <v>0</v>
      </c>
      <c r="I28" s="9">
        <f t="shared" si="5"/>
        <v>0</v>
      </c>
      <c r="J28" s="402"/>
    </row>
    <row r="29" spans="1:10" x14ac:dyDescent="0.5">
      <c r="A29" s="10"/>
      <c r="B29" s="28" t="s">
        <v>429</v>
      </c>
      <c r="C29" s="16"/>
      <c r="D29" s="15" t="s">
        <v>10</v>
      </c>
      <c r="E29" s="151">
        <v>10400</v>
      </c>
      <c r="F29" s="9">
        <f t="shared" si="3"/>
        <v>0</v>
      </c>
      <c r="G29" s="31">
        <v>1760</v>
      </c>
      <c r="H29" s="17">
        <f t="shared" si="4"/>
        <v>0</v>
      </c>
      <c r="I29" s="9">
        <f t="shared" si="5"/>
        <v>0</v>
      </c>
      <c r="J29" s="402"/>
    </row>
    <row r="30" spans="1:10" x14ac:dyDescent="0.5">
      <c r="A30" s="10"/>
      <c r="B30" s="28" t="s">
        <v>430</v>
      </c>
      <c r="C30" s="16"/>
      <c r="D30" s="15" t="s">
        <v>10</v>
      </c>
      <c r="E30" s="151">
        <v>13590</v>
      </c>
      <c r="F30" s="9">
        <f t="shared" si="3"/>
        <v>0</v>
      </c>
      <c r="G30" s="31">
        <v>2310</v>
      </c>
      <c r="H30" s="17">
        <f t="shared" si="4"/>
        <v>0</v>
      </c>
      <c r="I30" s="9">
        <f t="shared" si="5"/>
        <v>0</v>
      </c>
      <c r="J30" s="402"/>
    </row>
    <row r="31" spans="1:10" x14ac:dyDescent="0.5">
      <c r="A31" s="10"/>
      <c r="B31" s="28" t="s">
        <v>431</v>
      </c>
      <c r="C31" s="16"/>
      <c r="D31" s="15" t="s">
        <v>10</v>
      </c>
      <c r="E31" s="151">
        <v>15450</v>
      </c>
      <c r="F31" s="9">
        <f t="shared" si="3"/>
        <v>0</v>
      </c>
      <c r="G31" s="31">
        <v>2620</v>
      </c>
      <c r="H31" s="17">
        <f t="shared" si="4"/>
        <v>0</v>
      </c>
      <c r="I31" s="9">
        <f t="shared" si="5"/>
        <v>0</v>
      </c>
      <c r="J31" s="402"/>
    </row>
    <row r="32" spans="1:10" x14ac:dyDescent="0.5">
      <c r="A32" s="10"/>
      <c r="B32" s="28" t="s">
        <v>432</v>
      </c>
      <c r="C32" s="16"/>
      <c r="D32" s="15" t="s">
        <v>10</v>
      </c>
      <c r="E32" s="151">
        <v>17510</v>
      </c>
      <c r="F32" s="9">
        <f t="shared" si="3"/>
        <v>0</v>
      </c>
      <c r="G32" s="31">
        <v>2970</v>
      </c>
      <c r="H32" s="17">
        <f t="shared" si="4"/>
        <v>0</v>
      </c>
      <c r="I32" s="9">
        <f t="shared" si="5"/>
        <v>0</v>
      </c>
      <c r="J32" s="402"/>
    </row>
    <row r="33" spans="1:10" x14ac:dyDescent="0.5">
      <c r="A33" s="10"/>
      <c r="B33" s="28" t="s">
        <v>433</v>
      </c>
      <c r="C33" s="16"/>
      <c r="D33" s="15" t="s">
        <v>10</v>
      </c>
      <c r="E33" s="151">
        <v>25440</v>
      </c>
      <c r="F33" s="9">
        <f t="shared" si="3"/>
        <v>0</v>
      </c>
      <c r="G33" s="31">
        <v>4320</v>
      </c>
      <c r="H33" s="17">
        <f t="shared" si="4"/>
        <v>0</v>
      </c>
      <c r="I33" s="9">
        <f t="shared" si="5"/>
        <v>0</v>
      </c>
      <c r="J33" s="402"/>
    </row>
    <row r="34" spans="1:10" x14ac:dyDescent="0.5">
      <c r="A34" s="10"/>
      <c r="B34" s="28" t="s">
        <v>434</v>
      </c>
      <c r="C34" s="16"/>
      <c r="D34" s="15" t="s">
        <v>10</v>
      </c>
      <c r="E34" s="151">
        <v>30690</v>
      </c>
      <c r="F34" s="9">
        <f t="shared" si="3"/>
        <v>0</v>
      </c>
      <c r="G34" s="31">
        <v>5210</v>
      </c>
      <c r="H34" s="17">
        <f t="shared" si="4"/>
        <v>0</v>
      </c>
      <c r="I34" s="9">
        <f t="shared" si="5"/>
        <v>0</v>
      </c>
      <c r="J34" s="402"/>
    </row>
    <row r="35" spans="1:10" x14ac:dyDescent="0.5">
      <c r="A35" s="10"/>
      <c r="B35" s="28" t="s">
        <v>435</v>
      </c>
      <c r="C35" s="16"/>
      <c r="D35" s="15" t="s">
        <v>10</v>
      </c>
      <c r="E35" s="151">
        <v>35020</v>
      </c>
      <c r="F35" s="9">
        <f t="shared" si="3"/>
        <v>0</v>
      </c>
      <c r="G35" s="31">
        <v>5950</v>
      </c>
      <c r="H35" s="17">
        <f t="shared" si="4"/>
        <v>0</v>
      </c>
      <c r="I35" s="9">
        <f t="shared" si="5"/>
        <v>0</v>
      </c>
      <c r="J35" s="402"/>
    </row>
    <row r="36" spans="1:10" x14ac:dyDescent="0.5">
      <c r="A36" s="10"/>
      <c r="B36" s="28" t="s">
        <v>1470</v>
      </c>
      <c r="C36" s="16"/>
      <c r="D36" s="15" t="s">
        <v>10</v>
      </c>
      <c r="E36" s="151">
        <v>93700</v>
      </c>
      <c r="F36" s="9">
        <f t="shared" si="3"/>
        <v>0</v>
      </c>
      <c r="G36" s="31">
        <v>15930</v>
      </c>
      <c r="H36" s="17">
        <f t="shared" si="4"/>
        <v>0</v>
      </c>
      <c r="I36" s="9">
        <f t="shared" si="5"/>
        <v>0</v>
      </c>
      <c r="J36" s="403"/>
    </row>
    <row r="37" spans="1:10" x14ac:dyDescent="0.5">
      <c r="A37" s="10"/>
      <c r="B37" s="28"/>
      <c r="C37" s="16"/>
      <c r="D37" s="15"/>
      <c r="E37" s="151"/>
      <c r="F37" s="9"/>
      <c r="G37" s="31"/>
      <c r="H37" s="17"/>
      <c r="I37" s="9"/>
      <c r="J37" s="313"/>
    </row>
    <row r="38" spans="1:10" x14ac:dyDescent="0.5">
      <c r="A38" s="10"/>
      <c r="B38" s="152"/>
      <c r="C38" s="9"/>
      <c r="D38" s="10"/>
      <c r="E38" s="151"/>
      <c r="F38" s="30"/>
      <c r="G38" s="31"/>
      <c r="H38" s="30"/>
      <c r="I38" s="30"/>
      <c r="J38" s="9"/>
    </row>
    <row r="39" spans="1:10" x14ac:dyDescent="0.5">
      <c r="A39" s="10" t="s">
        <v>6</v>
      </c>
      <c r="B39" s="127" t="s">
        <v>437</v>
      </c>
      <c r="C39" s="16"/>
      <c r="D39" s="15"/>
      <c r="E39" s="151"/>
      <c r="F39" s="30"/>
      <c r="G39" s="31"/>
      <c r="H39" s="30"/>
      <c r="I39" s="30"/>
      <c r="J39" s="9"/>
    </row>
    <row r="40" spans="1:10" x14ac:dyDescent="0.5">
      <c r="A40" s="10"/>
      <c r="B40" s="28" t="s">
        <v>438</v>
      </c>
      <c r="C40" s="16"/>
      <c r="D40" s="15" t="s">
        <v>443</v>
      </c>
      <c r="E40" s="151">
        <v>5675</v>
      </c>
      <c r="F40" s="9">
        <f t="shared" ref="F40:F45" si="6">E40*C40</f>
        <v>0</v>
      </c>
      <c r="G40" s="31"/>
      <c r="H40" s="17">
        <f t="shared" ref="H40:H45" si="7">G40*C40</f>
        <v>0</v>
      </c>
      <c r="I40" s="9">
        <f t="shared" ref="I40:I45" si="8">H40+F40</f>
        <v>0</v>
      </c>
      <c r="J40" s="109"/>
    </row>
    <row r="41" spans="1:10" s="39" customFormat="1" x14ac:dyDescent="0.5">
      <c r="A41" s="10"/>
      <c r="B41" s="28" t="s">
        <v>436</v>
      </c>
      <c r="C41" s="16"/>
      <c r="D41" s="15" t="s">
        <v>443</v>
      </c>
      <c r="E41" s="151">
        <v>6690</v>
      </c>
      <c r="F41" s="9">
        <f t="shared" si="6"/>
        <v>0</v>
      </c>
      <c r="G41" s="31"/>
      <c r="H41" s="17">
        <f t="shared" si="7"/>
        <v>0</v>
      </c>
      <c r="I41" s="9">
        <f t="shared" si="8"/>
        <v>0</v>
      </c>
      <c r="J41" s="109"/>
    </row>
    <row r="42" spans="1:10" s="39" customFormat="1" x14ac:dyDescent="0.5">
      <c r="A42" s="10"/>
      <c r="B42" s="28" t="s">
        <v>439</v>
      </c>
      <c r="C42" s="16"/>
      <c r="D42" s="15" t="s">
        <v>443</v>
      </c>
      <c r="E42" s="151">
        <v>8450</v>
      </c>
      <c r="F42" s="9">
        <f t="shared" si="6"/>
        <v>0</v>
      </c>
      <c r="G42" s="31"/>
      <c r="H42" s="17">
        <f t="shared" si="7"/>
        <v>0</v>
      </c>
      <c r="I42" s="9">
        <f t="shared" si="8"/>
        <v>0</v>
      </c>
      <c r="J42" s="109"/>
    </row>
    <row r="43" spans="1:10" s="39" customFormat="1" x14ac:dyDescent="0.5">
      <c r="A43" s="10"/>
      <c r="B43" s="28" t="s">
        <v>440</v>
      </c>
      <c r="C43" s="16"/>
      <c r="D43" s="15" t="s">
        <v>443</v>
      </c>
      <c r="E43" s="151">
        <v>11572</v>
      </c>
      <c r="F43" s="9">
        <f t="shared" si="6"/>
        <v>0</v>
      </c>
      <c r="G43" s="31"/>
      <c r="H43" s="17">
        <f t="shared" si="7"/>
        <v>0</v>
      </c>
      <c r="I43" s="9">
        <f t="shared" si="8"/>
        <v>0</v>
      </c>
      <c r="J43" s="109"/>
    </row>
    <row r="44" spans="1:10" s="39" customFormat="1" x14ac:dyDescent="0.5">
      <c r="A44" s="10"/>
      <c r="B44" s="28" t="s">
        <v>441</v>
      </c>
      <c r="C44" s="16"/>
      <c r="D44" s="15" t="s">
        <v>443</v>
      </c>
      <c r="E44" s="151">
        <v>13000</v>
      </c>
      <c r="F44" s="9">
        <f t="shared" si="6"/>
        <v>0</v>
      </c>
      <c r="G44" s="31"/>
      <c r="H44" s="17">
        <f t="shared" si="7"/>
        <v>0</v>
      </c>
      <c r="I44" s="9">
        <f t="shared" si="8"/>
        <v>0</v>
      </c>
      <c r="J44" s="109"/>
    </row>
    <row r="45" spans="1:10" s="39" customFormat="1" x14ac:dyDescent="0.5">
      <c r="A45" s="10"/>
      <c r="B45" s="28" t="s">
        <v>442</v>
      </c>
      <c r="C45" s="16"/>
      <c r="D45" s="15" t="s">
        <v>443</v>
      </c>
      <c r="E45" s="151">
        <v>15980</v>
      </c>
      <c r="F45" s="9">
        <f t="shared" si="6"/>
        <v>0</v>
      </c>
      <c r="G45" s="31"/>
      <c r="H45" s="17">
        <f t="shared" si="7"/>
        <v>0</v>
      </c>
      <c r="I45" s="9">
        <f t="shared" si="8"/>
        <v>0</v>
      </c>
      <c r="J45" s="109"/>
    </row>
    <row r="46" spans="1:10" x14ac:dyDescent="0.5">
      <c r="A46" s="10"/>
      <c r="B46" s="152"/>
      <c r="C46" s="9"/>
      <c r="D46" s="10"/>
      <c r="E46" s="151"/>
      <c r="F46" s="30"/>
      <c r="G46" s="31"/>
      <c r="H46" s="30"/>
      <c r="I46" s="30"/>
      <c r="J46" s="9"/>
    </row>
  </sheetData>
  <mergeCells count="14">
    <mergeCell ref="J12:J24"/>
    <mergeCell ref="J27:J36"/>
    <mergeCell ref="G9:H9"/>
    <mergeCell ref="J9:J10"/>
    <mergeCell ref="A2:J2"/>
    <mergeCell ref="A3:G3"/>
    <mergeCell ref="A4:G4"/>
    <mergeCell ref="A5:B5"/>
    <mergeCell ref="A6:G6"/>
    <mergeCell ref="A9:A10"/>
    <mergeCell ref="B9:B10"/>
    <mergeCell ref="C9:C10"/>
    <mergeCell ref="D9:D10"/>
    <mergeCell ref="E9:F9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M193"/>
  <sheetViews>
    <sheetView view="pageBreakPreview" zoomScaleNormal="75" zoomScaleSheetLayoutView="100" workbookViewId="0">
      <selection activeCell="B37" sqref="B37"/>
    </sheetView>
  </sheetViews>
  <sheetFormatPr defaultColWidth="9" defaultRowHeight="21.75" x14ac:dyDescent="0.5"/>
  <cols>
    <col min="1" max="1" width="6.33203125" style="108" customWidth="1"/>
    <col min="2" max="2" width="71.6640625" style="3" customWidth="1"/>
    <col min="3" max="3" width="7.5" style="3" hidden="1" customWidth="1"/>
    <col min="4" max="4" width="7" style="3" customWidth="1"/>
    <col min="5" max="5" width="10" style="105" customWidth="1"/>
    <col min="6" max="6" width="10.6640625" style="3" hidden="1" customWidth="1"/>
    <col min="7" max="7" width="10.83203125" style="3" customWidth="1"/>
    <col min="8" max="8" width="10.83203125" style="3" hidden="1" customWidth="1"/>
    <col min="9" max="9" width="14.83203125" style="3" hidden="1" customWidth="1"/>
    <col min="10" max="10" width="17" style="3" customWidth="1"/>
    <col min="11" max="11" width="10.33203125" style="3" bestFit="1" customWidth="1"/>
    <col min="12" max="256" width="9" style="3"/>
    <col min="257" max="257" width="6.33203125" style="3" customWidth="1"/>
    <col min="258" max="258" width="74.1640625" style="3" customWidth="1"/>
    <col min="259" max="259" width="7.5" style="3" customWidth="1"/>
    <col min="260" max="260" width="7" style="3" customWidth="1"/>
    <col min="261" max="261" width="10" style="3" bestFit="1" customWidth="1"/>
    <col min="262" max="262" width="10.6640625" style="3" bestFit="1" customWidth="1"/>
    <col min="263" max="263" width="8.83203125" style="3" customWidth="1"/>
    <col min="264" max="264" width="10.83203125" style="3" customWidth="1"/>
    <col min="265" max="265" width="14.83203125" style="3" customWidth="1"/>
    <col min="266" max="266" width="8.6640625" style="3" customWidth="1"/>
    <col min="267" max="267" width="10.33203125" style="3" bestFit="1" customWidth="1"/>
    <col min="268" max="512" width="9" style="3"/>
    <col min="513" max="513" width="6.33203125" style="3" customWidth="1"/>
    <col min="514" max="514" width="74.1640625" style="3" customWidth="1"/>
    <col min="515" max="515" width="7.5" style="3" customWidth="1"/>
    <col min="516" max="516" width="7" style="3" customWidth="1"/>
    <col min="517" max="517" width="10" style="3" bestFit="1" customWidth="1"/>
    <col min="518" max="518" width="10.6640625" style="3" bestFit="1" customWidth="1"/>
    <col min="519" max="519" width="8.83203125" style="3" customWidth="1"/>
    <col min="520" max="520" width="10.83203125" style="3" customWidth="1"/>
    <col min="521" max="521" width="14.83203125" style="3" customWidth="1"/>
    <col min="522" max="522" width="8.6640625" style="3" customWidth="1"/>
    <col min="523" max="523" width="10.33203125" style="3" bestFit="1" customWidth="1"/>
    <col min="524" max="768" width="9" style="3"/>
    <col min="769" max="769" width="6.33203125" style="3" customWidth="1"/>
    <col min="770" max="770" width="74.1640625" style="3" customWidth="1"/>
    <col min="771" max="771" width="7.5" style="3" customWidth="1"/>
    <col min="772" max="772" width="7" style="3" customWidth="1"/>
    <col min="773" max="773" width="10" style="3" bestFit="1" customWidth="1"/>
    <col min="774" max="774" width="10.6640625" style="3" bestFit="1" customWidth="1"/>
    <col min="775" max="775" width="8.83203125" style="3" customWidth="1"/>
    <col min="776" max="776" width="10.83203125" style="3" customWidth="1"/>
    <col min="777" max="777" width="14.83203125" style="3" customWidth="1"/>
    <col min="778" max="778" width="8.6640625" style="3" customWidth="1"/>
    <col min="779" max="779" width="10.33203125" style="3" bestFit="1" customWidth="1"/>
    <col min="780" max="1024" width="9" style="3"/>
    <col min="1025" max="1025" width="6.33203125" style="3" customWidth="1"/>
    <col min="1026" max="1026" width="74.1640625" style="3" customWidth="1"/>
    <col min="1027" max="1027" width="7.5" style="3" customWidth="1"/>
    <col min="1028" max="1028" width="7" style="3" customWidth="1"/>
    <col min="1029" max="1029" width="10" style="3" bestFit="1" customWidth="1"/>
    <col min="1030" max="1030" width="10.6640625" style="3" bestFit="1" customWidth="1"/>
    <col min="1031" max="1031" width="8.83203125" style="3" customWidth="1"/>
    <col min="1032" max="1032" width="10.83203125" style="3" customWidth="1"/>
    <col min="1033" max="1033" width="14.83203125" style="3" customWidth="1"/>
    <col min="1034" max="1034" width="8.6640625" style="3" customWidth="1"/>
    <col min="1035" max="1035" width="10.33203125" style="3" bestFit="1" customWidth="1"/>
    <col min="1036" max="1280" width="9" style="3"/>
    <col min="1281" max="1281" width="6.33203125" style="3" customWidth="1"/>
    <col min="1282" max="1282" width="74.1640625" style="3" customWidth="1"/>
    <col min="1283" max="1283" width="7.5" style="3" customWidth="1"/>
    <col min="1284" max="1284" width="7" style="3" customWidth="1"/>
    <col min="1285" max="1285" width="10" style="3" bestFit="1" customWidth="1"/>
    <col min="1286" max="1286" width="10.6640625" style="3" bestFit="1" customWidth="1"/>
    <col min="1287" max="1287" width="8.83203125" style="3" customWidth="1"/>
    <col min="1288" max="1288" width="10.83203125" style="3" customWidth="1"/>
    <col min="1289" max="1289" width="14.83203125" style="3" customWidth="1"/>
    <col min="1290" max="1290" width="8.6640625" style="3" customWidth="1"/>
    <col min="1291" max="1291" width="10.33203125" style="3" bestFit="1" customWidth="1"/>
    <col min="1292" max="1536" width="9" style="3"/>
    <col min="1537" max="1537" width="6.33203125" style="3" customWidth="1"/>
    <col min="1538" max="1538" width="74.1640625" style="3" customWidth="1"/>
    <col min="1539" max="1539" width="7.5" style="3" customWidth="1"/>
    <col min="1540" max="1540" width="7" style="3" customWidth="1"/>
    <col min="1541" max="1541" width="10" style="3" bestFit="1" customWidth="1"/>
    <col min="1542" max="1542" width="10.6640625" style="3" bestFit="1" customWidth="1"/>
    <col min="1543" max="1543" width="8.83203125" style="3" customWidth="1"/>
    <col min="1544" max="1544" width="10.83203125" style="3" customWidth="1"/>
    <col min="1545" max="1545" width="14.83203125" style="3" customWidth="1"/>
    <col min="1546" max="1546" width="8.6640625" style="3" customWidth="1"/>
    <col min="1547" max="1547" width="10.33203125" style="3" bestFit="1" customWidth="1"/>
    <col min="1548" max="1792" width="9" style="3"/>
    <col min="1793" max="1793" width="6.33203125" style="3" customWidth="1"/>
    <col min="1794" max="1794" width="74.1640625" style="3" customWidth="1"/>
    <col min="1795" max="1795" width="7.5" style="3" customWidth="1"/>
    <col min="1796" max="1796" width="7" style="3" customWidth="1"/>
    <col min="1797" max="1797" width="10" style="3" bestFit="1" customWidth="1"/>
    <col min="1798" max="1798" width="10.6640625" style="3" bestFit="1" customWidth="1"/>
    <col min="1799" max="1799" width="8.83203125" style="3" customWidth="1"/>
    <col min="1800" max="1800" width="10.83203125" style="3" customWidth="1"/>
    <col min="1801" max="1801" width="14.83203125" style="3" customWidth="1"/>
    <col min="1802" max="1802" width="8.6640625" style="3" customWidth="1"/>
    <col min="1803" max="1803" width="10.33203125" style="3" bestFit="1" customWidth="1"/>
    <col min="1804" max="2048" width="9" style="3"/>
    <col min="2049" max="2049" width="6.33203125" style="3" customWidth="1"/>
    <col min="2050" max="2050" width="74.1640625" style="3" customWidth="1"/>
    <col min="2051" max="2051" width="7.5" style="3" customWidth="1"/>
    <col min="2052" max="2052" width="7" style="3" customWidth="1"/>
    <col min="2053" max="2053" width="10" style="3" bestFit="1" customWidth="1"/>
    <col min="2054" max="2054" width="10.6640625" style="3" bestFit="1" customWidth="1"/>
    <col min="2055" max="2055" width="8.83203125" style="3" customWidth="1"/>
    <col min="2056" max="2056" width="10.83203125" style="3" customWidth="1"/>
    <col min="2057" max="2057" width="14.83203125" style="3" customWidth="1"/>
    <col min="2058" max="2058" width="8.6640625" style="3" customWidth="1"/>
    <col min="2059" max="2059" width="10.33203125" style="3" bestFit="1" customWidth="1"/>
    <col min="2060" max="2304" width="9" style="3"/>
    <col min="2305" max="2305" width="6.33203125" style="3" customWidth="1"/>
    <col min="2306" max="2306" width="74.1640625" style="3" customWidth="1"/>
    <col min="2307" max="2307" width="7.5" style="3" customWidth="1"/>
    <col min="2308" max="2308" width="7" style="3" customWidth="1"/>
    <col min="2309" max="2309" width="10" style="3" bestFit="1" customWidth="1"/>
    <col min="2310" max="2310" width="10.6640625" style="3" bestFit="1" customWidth="1"/>
    <col min="2311" max="2311" width="8.83203125" style="3" customWidth="1"/>
    <col min="2312" max="2312" width="10.83203125" style="3" customWidth="1"/>
    <col min="2313" max="2313" width="14.83203125" style="3" customWidth="1"/>
    <col min="2314" max="2314" width="8.6640625" style="3" customWidth="1"/>
    <col min="2315" max="2315" width="10.33203125" style="3" bestFit="1" customWidth="1"/>
    <col min="2316" max="2560" width="9" style="3"/>
    <col min="2561" max="2561" width="6.33203125" style="3" customWidth="1"/>
    <col min="2562" max="2562" width="74.1640625" style="3" customWidth="1"/>
    <col min="2563" max="2563" width="7.5" style="3" customWidth="1"/>
    <col min="2564" max="2564" width="7" style="3" customWidth="1"/>
    <col min="2565" max="2565" width="10" style="3" bestFit="1" customWidth="1"/>
    <col min="2566" max="2566" width="10.6640625" style="3" bestFit="1" customWidth="1"/>
    <col min="2567" max="2567" width="8.83203125" style="3" customWidth="1"/>
    <col min="2568" max="2568" width="10.83203125" style="3" customWidth="1"/>
    <col min="2569" max="2569" width="14.83203125" style="3" customWidth="1"/>
    <col min="2570" max="2570" width="8.6640625" style="3" customWidth="1"/>
    <col min="2571" max="2571" width="10.33203125" style="3" bestFit="1" customWidth="1"/>
    <col min="2572" max="2816" width="9" style="3"/>
    <col min="2817" max="2817" width="6.33203125" style="3" customWidth="1"/>
    <col min="2818" max="2818" width="74.1640625" style="3" customWidth="1"/>
    <col min="2819" max="2819" width="7.5" style="3" customWidth="1"/>
    <col min="2820" max="2820" width="7" style="3" customWidth="1"/>
    <col min="2821" max="2821" width="10" style="3" bestFit="1" customWidth="1"/>
    <col min="2822" max="2822" width="10.6640625" style="3" bestFit="1" customWidth="1"/>
    <col min="2823" max="2823" width="8.83203125" style="3" customWidth="1"/>
    <col min="2824" max="2824" width="10.83203125" style="3" customWidth="1"/>
    <col min="2825" max="2825" width="14.83203125" style="3" customWidth="1"/>
    <col min="2826" max="2826" width="8.6640625" style="3" customWidth="1"/>
    <col min="2827" max="2827" width="10.33203125" style="3" bestFit="1" customWidth="1"/>
    <col min="2828" max="3072" width="9" style="3"/>
    <col min="3073" max="3073" width="6.33203125" style="3" customWidth="1"/>
    <col min="3074" max="3074" width="74.1640625" style="3" customWidth="1"/>
    <col min="3075" max="3075" width="7.5" style="3" customWidth="1"/>
    <col min="3076" max="3076" width="7" style="3" customWidth="1"/>
    <col min="3077" max="3077" width="10" style="3" bestFit="1" customWidth="1"/>
    <col min="3078" max="3078" width="10.6640625" style="3" bestFit="1" customWidth="1"/>
    <col min="3079" max="3079" width="8.83203125" style="3" customWidth="1"/>
    <col min="3080" max="3080" width="10.83203125" style="3" customWidth="1"/>
    <col min="3081" max="3081" width="14.83203125" style="3" customWidth="1"/>
    <col min="3082" max="3082" width="8.6640625" style="3" customWidth="1"/>
    <col min="3083" max="3083" width="10.33203125" style="3" bestFit="1" customWidth="1"/>
    <col min="3084" max="3328" width="9" style="3"/>
    <col min="3329" max="3329" width="6.33203125" style="3" customWidth="1"/>
    <col min="3330" max="3330" width="74.1640625" style="3" customWidth="1"/>
    <col min="3331" max="3331" width="7.5" style="3" customWidth="1"/>
    <col min="3332" max="3332" width="7" style="3" customWidth="1"/>
    <col min="3333" max="3333" width="10" style="3" bestFit="1" customWidth="1"/>
    <col min="3334" max="3334" width="10.6640625" style="3" bestFit="1" customWidth="1"/>
    <col min="3335" max="3335" width="8.83203125" style="3" customWidth="1"/>
    <col min="3336" max="3336" width="10.83203125" style="3" customWidth="1"/>
    <col min="3337" max="3337" width="14.83203125" style="3" customWidth="1"/>
    <col min="3338" max="3338" width="8.6640625" style="3" customWidth="1"/>
    <col min="3339" max="3339" width="10.33203125" style="3" bestFit="1" customWidth="1"/>
    <col min="3340" max="3584" width="9" style="3"/>
    <col min="3585" max="3585" width="6.33203125" style="3" customWidth="1"/>
    <col min="3586" max="3586" width="74.1640625" style="3" customWidth="1"/>
    <col min="3587" max="3587" width="7.5" style="3" customWidth="1"/>
    <col min="3588" max="3588" width="7" style="3" customWidth="1"/>
    <col min="3589" max="3589" width="10" style="3" bestFit="1" customWidth="1"/>
    <col min="3590" max="3590" width="10.6640625" style="3" bestFit="1" customWidth="1"/>
    <col min="3591" max="3591" width="8.83203125" style="3" customWidth="1"/>
    <col min="3592" max="3592" width="10.83203125" style="3" customWidth="1"/>
    <col min="3593" max="3593" width="14.83203125" style="3" customWidth="1"/>
    <col min="3594" max="3594" width="8.6640625" style="3" customWidth="1"/>
    <col min="3595" max="3595" width="10.33203125" style="3" bestFit="1" customWidth="1"/>
    <col min="3596" max="3840" width="9" style="3"/>
    <col min="3841" max="3841" width="6.33203125" style="3" customWidth="1"/>
    <col min="3842" max="3842" width="74.1640625" style="3" customWidth="1"/>
    <col min="3843" max="3843" width="7.5" style="3" customWidth="1"/>
    <col min="3844" max="3844" width="7" style="3" customWidth="1"/>
    <col min="3845" max="3845" width="10" style="3" bestFit="1" customWidth="1"/>
    <col min="3846" max="3846" width="10.6640625" style="3" bestFit="1" customWidth="1"/>
    <col min="3847" max="3847" width="8.83203125" style="3" customWidth="1"/>
    <col min="3848" max="3848" width="10.83203125" style="3" customWidth="1"/>
    <col min="3849" max="3849" width="14.83203125" style="3" customWidth="1"/>
    <col min="3850" max="3850" width="8.6640625" style="3" customWidth="1"/>
    <col min="3851" max="3851" width="10.33203125" style="3" bestFit="1" customWidth="1"/>
    <col min="3852" max="4096" width="9" style="3"/>
    <col min="4097" max="4097" width="6.33203125" style="3" customWidth="1"/>
    <col min="4098" max="4098" width="74.1640625" style="3" customWidth="1"/>
    <col min="4099" max="4099" width="7.5" style="3" customWidth="1"/>
    <col min="4100" max="4100" width="7" style="3" customWidth="1"/>
    <col min="4101" max="4101" width="10" style="3" bestFit="1" customWidth="1"/>
    <col min="4102" max="4102" width="10.6640625" style="3" bestFit="1" customWidth="1"/>
    <col min="4103" max="4103" width="8.83203125" style="3" customWidth="1"/>
    <col min="4104" max="4104" width="10.83203125" style="3" customWidth="1"/>
    <col min="4105" max="4105" width="14.83203125" style="3" customWidth="1"/>
    <col min="4106" max="4106" width="8.6640625" style="3" customWidth="1"/>
    <col min="4107" max="4107" width="10.33203125" style="3" bestFit="1" customWidth="1"/>
    <col min="4108" max="4352" width="9" style="3"/>
    <col min="4353" max="4353" width="6.33203125" style="3" customWidth="1"/>
    <col min="4354" max="4354" width="74.1640625" style="3" customWidth="1"/>
    <col min="4355" max="4355" width="7.5" style="3" customWidth="1"/>
    <col min="4356" max="4356" width="7" style="3" customWidth="1"/>
    <col min="4357" max="4357" width="10" style="3" bestFit="1" customWidth="1"/>
    <col min="4358" max="4358" width="10.6640625" style="3" bestFit="1" customWidth="1"/>
    <col min="4359" max="4359" width="8.83203125" style="3" customWidth="1"/>
    <col min="4360" max="4360" width="10.83203125" style="3" customWidth="1"/>
    <col min="4361" max="4361" width="14.83203125" style="3" customWidth="1"/>
    <col min="4362" max="4362" width="8.6640625" style="3" customWidth="1"/>
    <col min="4363" max="4363" width="10.33203125" style="3" bestFit="1" customWidth="1"/>
    <col min="4364" max="4608" width="9" style="3"/>
    <col min="4609" max="4609" width="6.33203125" style="3" customWidth="1"/>
    <col min="4610" max="4610" width="74.1640625" style="3" customWidth="1"/>
    <col min="4611" max="4611" width="7.5" style="3" customWidth="1"/>
    <col min="4612" max="4612" width="7" style="3" customWidth="1"/>
    <col min="4613" max="4613" width="10" style="3" bestFit="1" customWidth="1"/>
    <col min="4614" max="4614" width="10.6640625" style="3" bestFit="1" customWidth="1"/>
    <col min="4615" max="4615" width="8.83203125" style="3" customWidth="1"/>
    <col min="4616" max="4616" width="10.83203125" style="3" customWidth="1"/>
    <col min="4617" max="4617" width="14.83203125" style="3" customWidth="1"/>
    <col min="4618" max="4618" width="8.6640625" style="3" customWidth="1"/>
    <col min="4619" max="4619" width="10.33203125" style="3" bestFit="1" customWidth="1"/>
    <col min="4620" max="4864" width="9" style="3"/>
    <col min="4865" max="4865" width="6.33203125" style="3" customWidth="1"/>
    <col min="4866" max="4866" width="74.1640625" style="3" customWidth="1"/>
    <col min="4867" max="4867" width="7.5" style="3" customWidth="1"/>
    <col min="4868" max="4868" width="7" style="3" customWidth="1"/>
    <col min="4869" max="4869" width="10" style="3" bestFit="1" customWidth="1"/>
    <col min="4870" max="4870" width="10.6640625" style="3" bestFit="1" customWidth="1"/>
    <col min="4871" max="4871" width="8.83203125" style="3" customWidth="1"/>
    <col min="4872" max="4872" width="10.83203125" style="3" customWidth="1"/>
    <col min="4873" max="4873" width="14.83203125" style="3" customWidth="1"/>
    <col min="4874" max="4874" width="8.6640625" style="3" customWidth="1"/>
    <col min="4875" max="4875" width="10.33203125" style="3" bestFit="1" customWidth="1"/>
    <col min="4876" max="5120" width="9" style="3"/>
    <col min="5121" max="5121" width="6.33203125" style="3" customWidth="1"/>
    <col min="5122" max="5122" width="74.1640625" style="3" customWidth="1"/>
    <col min="5123" max="5123" width="7.5" style="3" customWidth="1"/>
    <col min="5124" max="5124" width="7" style="3" customWidth="1"/>
    <col min="5125" max="5125" width="10" style="3" bestFit="1" customWidth="1"/>
    <col min="5126" max="5126" width="10.6640625" style="3" bestFit="1" customWidth="1"/>
    <col min="5127" max="5127" width="8.83203125" style="3" customWidth="1"/>
    <col min="5128" max="5128" width="10.83203125" style="3" customWidth="1"/>
    <col min="5129" max="5129" width="14.83203125" style="3" customWidth="1"/>
    <col min="5130" max="5130" width="8.6640625" style="3" customWidth="1"/>
    <col min="5131" max="5131" width="10.33203125" style="3" bestFit="1" customWidth="1"/>
    <col min="5132" max="5376" width="9" style="3"/>
    <col min="5377" max="5377" width="6.33203125" style="3" customWidth="1"/>
    <col min="5378" max="5378" width="74.1640625" style="3" customWidth="1"/>
    <col min="5379" max="5379" width="7.5" style="3" customWidth="1"/>
    <col min="5380" max="5380" width="7" style="3" customWidth="1"/>
    <col min="5381" max="5381" width="10" style="3" bestFit="1" customWidth="1"/>
    <col min="5382" max="5382" width="10.6640625" style="3" bestFit="1" customWidth="1"/>
    <col min="5383" max="5383" width="8.83203125" style="3" customWidth="1"/>
    <col min="5384" max="5384" width="10.83203125" style="3" customWidth="1"/>
    <col min="5385" max="5385" width="14.83203125" style="3" customWidth="1"/>
    <col min="5386" max="5386" width="8.6640625" style="3" customWidth="1"/>
    <col min="5387" max="5387" width="10.33203125" style="3" bestFit="1" customWidth="1"/>
    <col min="5388" max="5632" width="9" style="3"/>
    <col min="5633" max="5633" width="6.33203125" style="3" customWidth="1"/>
    <col min="5634" max="5634" width="74.1640625" style="3" customWidth="1"/>
    <col min="5635" max="5635" width="7.5" style="3" customWidth="1"/>
    <col min="5636" max="5636" width="7" style="3" customWidth="1"/>
    <col min="5637" max="5637" width="10" style="3" bestFit="1" customWidth="1"/>
    <col min="5638" max="5638" width="10.6640625" style="3" bestFit="1" customWidth="1"/>
    <col min="5639" max="5639" width="8.83203125" style="3" customWidth="1"/>
    <col min="5640" max="5640" width="10.83203125" style="3" customWidth="1"/>
    <col min="5641" max="5641" width="14.83203125" style="3" customWidth="1"/>
    <col min="5642" max="5642" width="8.6640625" style="3" customWidth="1"/>
    <col min="5643" max="5643" width="10.33203125" style="3" bestFit="1" customWidth="1"/>
    <col min="5644" max="5888" width="9" style="3"/>
    <col min="5889" max="5889" width="6.33203125" style="3" customWidth="1"/>
    <col min="5890" max="5890" width="74.1640625" style="3" customWidth="1"/>
    <col min="5891" max="5891" width="7.5" style="3" customWidth="1"/>
    <col min="5892" max="5892" width="7" style="3" customWidth="1"/>
    <col min="5893" max="5893" width="10" style="3" bestFit="1" customWidth="1"/>
    <col min="5894" max="5894" width="10.6640625" style="3" bestFit="1" customWidth="1"/>
    <col min="5895" max="5895" width="8.83203125" style="3" customWidth="1"/>
    <col min="5896" max="5896" width="10.83203125" style="3" customWidth="1"/>
    <col min="5897" max="5897" width="14.83203125" style="3" customWidth="1"/>
    <col min="5898" max="5898" width="8.6640625" style="3" customWidth="1"/>
    <col min="5899" max="5899" width="10.33203125" style="3" bestFit="1" customWidth="1"/>
    <col min="5900" max="6144" width="9" style="3"/>
    <col min="6145" max="6145" width="6.33203125" style="3" customWidth="1"/>
    <col min="6146" max="6146" width="74.1640625" style="3" customWidth="1"/>
    <col min="6147" max="6147" width="7.5" style="3" customWidth="1"/>
    <col min="6148" max="6148" width="7" style="3" customWidth="1"/>
    <col min="6149" max="6149" width="10" style="3" bestFit="1" customWidth="1"/>
    <col min="6150" max="6150" width="10.6640625" style="3" bestFit="1" customWidth="1"/>
    <col min="6151" max="6151" width="8.83203125" style="3" customWidth="1"/>
    <col min="6152" max="6152" width="10.83203125" style="3" customWidth="1"/>
    <col min="6153" max="6153" width="14.83203125" style="3" customWidth="1"/>
    <col min="6154" max="6154" width="8.6640625" style="3" customWidth="1"/>
    <col min="6155" max="6155" width="10.33203125" style="3" bestFit="1" customWidth="1"/>
    <col min="6156" max="6400" width="9" style="3"/>
    <col min="6401" max="6401" width="6.33203125" style="3" customWidth="1"/>
    <col min="6402" max="6402" width="74.1640625" style="3" customWidth="1"/>
    <col min="6403" max="6403" width="7.5" style="3" customWidth="1"/>
    <col min="6404" max="6404" width="7" style="3" customWidth="1"/>
    <col min="6405" max="6405" width="10" style="3" bestFit="1" customWidth="1"/>
    <col min="6406" max="6406" width="10.6640625" style="3" bestFit="1" customWidth="1"/>
    <col min="6407" max="6407" width="8.83203125" style="3" customWidth="1"/>
    <col min="6408" max="6408" width="10.83203125" style="3" customWidth="1"/>
    <col min="6409" max="6409" width="14.83203125" style="3" customWidth="1"/>
    <col min="6410" max="6410" width="8.6640625" style="3" customWidth="1"/>
    <col min="6411" max="6411" width="10.33203125" style="3" bestFit="1" customWidth="1"/>
    <col min="6412" max="6656" width="9" style="3"/>
    <col min="6657" max="6657" width="6.33203125" style="3" customWidth="1"/>
    <col min="6658" max="6658" width="74.1640625" style="3" customWidth="1"/>
    <col min="6659" max="6659" width="7.5" style="3" customWidth="1"/>
    <col min="6660" max="6660" width="7" style="3" customWidth="1"/>
    <col min="6661" max="6661" width="10" style="3" bestFit="1" customWidth="1"/>
    <col min="6662" max="6662" width="10.6640625" style="3" bestFit="1" customWidth="1"/>
    <col min="6663" max="6663" width="8.83203125" style="3" customWidth="1"/>
    <col min="6664" max="6664" width="10.83203125" style="3" customWidth="1"/>
    <col min="6665" max="6665" width="14.83203125" style="3" customWidth="1"/>
    <col min="6666" max="6666" width="8.6640625" style="3" customWidth="1"/>
    <col min="6667" max="6667" width="10.33203125" style="3" bestFit="1" customWidth="1"/>
    <col min="6668" max="6912" width="9" style="3"/>
    <col min="6913" max="6913" width="6.33203125" style="3" customWidth="1"/>
    <col min="6914" max="6914" width="74.1640625" style="3" customWidth="1"/>
    <col min="6915" max="6915" width="7.5" style="3" customWidth="1"/>
    <col min="6916" max="6916" width="7" style="3" customWidth="1"/>
    <col min="6917" max="6917" width="10" style="3" bestFit="1" customWidth="1"/>
    <col min="6918" max="6918" width="10.6640625" style="3" bestFit="1" customWidth="1"/>
    <col min="6919" max="6919" width="8.83203125" style="3" customWidth="1"/>
    <col min="6920" max="6920" width="10.83203125" style="3" customWidth="1"/>
    <col min="6921" max="6921" width="14.83203125" style="3" customWidth="1"/>
    <col min="6922" max="6922" width="8.6640625" style="3" customWidth="1"/>
    <col min="6923" max="6923" width="10.33203125" style="3" bestFit="1" customWidth="1"/>
    <col min="6924" max="7168" width="9" style="3"/>
    <col min="7169" max="7169" width="6.33203125" style="3" customWidth="1"/>
    <col min="7170" max="7170" width="74.1640625" style="3" customWidth="1"/>
    <col min="7171" max="7171" width="7.5" style="3" customWidth="1"/>
    <col min="7172" max="7172" width="7" style="3" customWidth="1"/>
    <col min="7173" max="7173" width="10" style="3" bestFit="1" customWidth="1"/>
    <col min="7174" max="7174" width="10.6640625" style="3" bestFit="1" customWidth="1"/>
    <col min="7175" max="7175" width="8.83203125" style="3" customWidth="1"/>
    <col min="7176" max="7176" width="10.83203125" style="3" customWidth="1"/>
    <col min="7177" max="7177" width="14.83203125" style="3" customWidth="1"/>
    <col min="7178" max="7178" width="8.6640625" style="3" customWidth="1"/>
    <col min="7179" max="7179" width="10.33203125" style="3" bestFit="1" customWidth="1"/>
    <col min="7180" max="7424" width="9" style="3"/>
    <col min="7425" max="7425" width="6.33203125" style="3" customWidth="1"/>
    <col min="7426" max="7426" width="74.1640625" style="3" customWidth="1"/>
    <col min="7427" max="7427" width="7.5" style="3" customWidth="1"/>
    <col min="7428" max="7428" width="7" style="3" customWidth="1"/>
    <col min="7429" max="7429" width="10" style="3" bestFit="1" customWidth="1"/>
    <col min="7430" max="7430" width="10.6640625" style="3" bestFit="1" customWidth="1"/>
    <col min="7431" max="7431" width="8.83203125" style="3" customWidth="1"/>
    <col min="7432" max="7432" width="10.83203125" style="3" customWidth="1"/>
    <col min="7433" max="7433" width="14.83203125" style="3" customWidth="1"/>
    <col min="7434" max="7434" width="8.6640625" style="3" customWidth="1"/>
    <col min="7435" max="7435" width="10.33203125" style="3" bestFit="1" customWidth="1"/>
    <col min="7436" max="7680" width="9" style="3"/>
    <col min="7681" max="7681" width="6.33203125" style="3" customWidth="1"/>
    <col min="7682" max="7682" width="74.1640625" style="3" customWidth="1"/>
    <col min="7683" max="7683" width="7.5" style="3" customWidth="1"/>
    <col min="7684" max="7684" width="7" style="3" customWidth="1"/>
    <col min="7685" max="7685" width="10" style="3" bestFit="1" customWidth="1"/>
    <col min="7686" max="7686" width="10.6640625" style="3" bestFit="1" customWidth="1"/>
    <col min="7687" max="7687" width="8.83203125" style="3" customWidth="1"/>
    <col min="7688" max="7688" width="10.83203125" style="3" customWidth="1"/>
    <col min="7689" max="7689" width="14.83203125" style="3" customWidth="1"/>
    <col min="7690" max="7690" width="8.6640625" style="3" customWidth="1"/>
    <col min="7691" max="7691" width="10.33203125" style="3" bestFit="1" customWidth="1"/>
    <col min="7692" max="7936" width="9" style="3"/>
    <col min="7937" max="7937" width="6.33203125" style="3" customWidth="1"/>
    <col min="7938" max="7938" width="74.1640625" style="3" customWidth="1"/>
    <col min="7939" max="7939" width="7.5" style="3" customWidth="1"/>
    <col min="7940" max="7940" width="7" style="3" customWidth="1"/>
    <col min="7941" max="7941" width="10" style="3" bestFit="1" customWidth="1"/>
    <col min="7942" max="7942" width="10.6640625" style="3" bestFit="1" customWidth="1"/>
    <col min="7943" max="7943" width="8.83203125" style="3" customWidth="1"/>
    <col min="7944" max="7944" width="10.83203125" style="3" customWidth="1"/>
    <col min="7945" max="7945" width="14.83203125" style="3" customWidth="1"/>
    <col min="7946" max="7946" width="8.6640625" style="3" customWidth="1"/>
    <col min="7947" max="7947" width="10.33203125" style="3" bestFit="1" customWidth="1"/>
    <col min="7948" max="8192" width="9" style="3"/>
    <col min="8193" max="8193" width="6.33203125" style="3" customWidth="1"/>
    <col min="8194" max="8194" width="74.1640625" style="3" customWidth="1"/>
    <col min="8195" max="8195" width="7.5" style="3" customWidth="1"/>
    <col min="8196" max="8196" width="7" style="3" customWidth="1"/>
    <col min="8197" max="8197" width="10" style="3" bestFit="1" customWidth="1"/>
    <col min="8198" max="8198" width="10.6640625" style="3" bestFit="1" customWidth="1"/>
    <col min="8199" max="8199" width="8.83203125" style="3" customWidth="1"/>
    <col min="8200" max="8200" width="10.83203125" style="3" customWidth="1"/>
    <col min="8201" max="8201" width="14.83203125" style="3" customWidth="1"/>
    <col min="8202" max="8202" width="8.6640625" style="3" customWidth="1"/>
    <col min="8203" max="8203" width="10.33203125" style="3" bestFit="1" customWidth="1"/>
    <col min="8204" max="8448" width="9" style="3"/>
    <col min="8449" max="8449" width="6.33203125" style="3" customWidth="1"/>
    <col min="8450" max="8450" width="74.1640625" style="3" customWidth="1"/>
    <col min="8451" max="8451" width="7.5" style="3" customWidth="1"/>
    <col min="8452" max="8452" width="7" style="3" customWidth="1"/>
    <col min="8453" max="8453" width="10" style="3" bestFit="1" customWidth="1"/>
    <col min="8454" max="8454" width="10.6640625" style="3" bestFit="1" customWidth="1"/>
    <col min="8455" max="8455" width="8.83203125" style="3" customWidth="1"/>
    <col min="8456" max="8456" width="10.83203125" style="3" customWidth="1"/>
    <col min="8457" max="8457" width="14.83203125" style="3" customWidth="1"/>
    <col min="8458" max="8458" width="8.6640625" style="3" customWidth="1"/>
    <col min="8459" max="8459" width="10.33203125" style="3" bestFit="1" customWidth="1"/>
    <col min="8460" max="8704" width="9" style="3"/>
    <col min="8705" max="8705" width="6.33203125" style="3" customWidth="1"/>
    <col min="8706" max="8706" width="74.1640625" style="3" customWidth="1"/>
    <col min="8707" max="8707" width="7.5" style="3" customWidth="1"/>
    <col min="8708" max="8708" width="7" style="3" customWidth="1"/>
    <col min="8709" max="8709" width="10" style="3" bestFit="1" customWidth="1"/>
    <col min="8710" max="8710" width="10.6640625" style="3" bestFit="1" customWidth="1"/>
    <col min="8711" max="8711" width="8.83203125" style="3" customWidth="1"/>
    <col min="8712" max="8712" width="10.83203125" style="3" customWidth="1"/>
    <col min="8713" max="8713" width="14.83203125" style="3" customWidth="1"/>
    <col min="8714" max="8714" width="8.6640625" style="3" customWidth="1"/>
    <col min="8715" max="8715" width="10.33203125" style="3" bestFit="1" customWidth="1"/>
    <col min="8716" max="8960" width="9" style="3"/>
    <col min="8961" max="8961" width="6.33203125" style="3" customWidth="1"/>
    <col min="8962" max="8962" width="74.1640625" style="3" customWidth="1"/>
    <col min="8963" max="8963" width="7.5" style="3" customWidth="1"/>
    <col min="8964" max="8964" width="7" style="3" customWidth="1"/>
    <col min="8965" max="8965" width="10" style="3" bestFit="1" customWidth="1"/>
    <col min="8966" max="8966" width="10.6640625" style="3" bestFit="1" customWidth="1"/>
    <col min="8967" max="8967" width="8.83203125" style="3" customWidth="1"/>
    <col min="8968" max="8968" width="10.83203125" style="3" customWidth="1"/>
    <col min="8969" max="8969" width="14.83203125" style="3" customWidth="1"/>
    <col min="8970" max="8970" width="8.6640625" style="3" customWidth="1"/>
    <col min="8971" max="8971" width="10.33203125" style="3" bestFit="1" customWidth="1"/>
    <col min="8972" max="9216" width="9" style="3"/>
    <col min="9217" max="9217" width="6.33203125" style="3" customWidth="1"/>
    <col min="9218" max="9218" width="74.1640625" style="3" customWidth="1"/>
    <col min="9219" max="9219" width="7.5" style="3" customWidth="1"/>
    <col min="9220" max="9220" width="7" style="3" customWidth="1"/>
    <col min="9221" max="9221" width="10" style="3" bestFit="1" customWidth="1"/>
    <col min="9222" max="9222" width="10.6640625" style="3" bestFit="1" customWidth="1"/>
    <col min="9223" max="9223" width="8.83203125" style="3" customWidth="1"/>
    <col min="9224" max="9224" width="10.83203125" style="3" customWidth="1"/>
    <col min="9225" max="9225" width="14.83203125" style="3" customWidth="1"/>
    <col min="9226" max="9226" width="8.6640625" style="3" customWidth="1"/>
    <col min="9227" max="9227" width="10.33203125" style="3" bestFit="1" customWidth="1"/>
    <col min="9228" max="9472" width="9" style="3"/>
    <col min="9473" max="9473" width="6.33203125" style="3" customWidth="1"/>
    <col min="9474" max="9474" width="74.1640625" style="3" customWidth="1"/>
    <col min="9475" max="9475" width="7.5" style="3" customWidth="1"/>
    <col min="9476" max="9476" width="7" style="3" customWidth="1"/>
    <col min="9477" max="9477" width="10" style="3" bestFit="1" customWidth="1"/>
    <col min="9478" max="9478" width="10.6640625" style="3" bestFit="1" customWidth="1"/>
    <col min="9479" max="9479" width="8.83203125" style="3" customWidth="1"/>
    <col min="9480" max="9480" width="10.83203125" style="3" customWidth="1"/>
    <col min="9481" max="9481" width="14.83203125" style="3" customWidth="1"/>
    <col min="9482" max="9482" width="8.6640625" style="3" customWidth="1"/>
    <col min="9483" max="9483" width="10.33203125" style="3" bestFit="1" customWidth="1"/>
    <col min="9484" max="9728" width="9" style="3"/>
    <col min="9729" max="9729" width="6.33203125" style="3" customWidth="1"/>
    <col min="9730" max="9730" width="74.1640625" style="3" customWidth="1"/>
    <col min="9731" max="9731" width="7.5" style="3" customWidth="1"/>
    <col min="9732" max="9732" width="7" style="3" customWidth="1"/>
    <col min="9733" max="9733" width="10" style="3" bestFit="1" customWidth="1"/>
    <col min="9734" max="9734" width="10.6640625" style="3" bestFit="1" customWidth="1"/>
    <col min="9735" max="9735" width="8.83203125" style="3" customWidth="1"/>
    <col min="9736" max="9736" width="10.83203125" style="3" customWidth="1"/>
    <col min="9737" max="9737" width="14.83203125" style="3" customWidth="1"/>
    <col min="9738" max="9738" width="8.6640625" style="3" customWidth="1"/>
    <col min="9739" max="9739" width="10.33203125" style="3" bestFit="1" customWidth="1"/>
    <col min="9740" max="9984" width="9" style="3"/>
    <col min="9985" max="9985" width="6.33203125" style="3" customWidth="1"/>
    <col min="9986" max="9986" width="74.1640625" style="3" customWidth="1"/>
    <col min="9987" max="9987" width="7.5" style="3" customWidth="1"/>
    <col min="9988" max="9988" width="7" style="3" customWidth="1"/>
    <col min="9989" max="9989" width="10" style="3" bestFit="1" customWidth="1"/>
    <col min="9990" max="9990" width="10.6640625" style="3" bestFit="1" customWidth="1"/>
    <col min="9991" max="9991" width="8.83203125" style="3" customWidth="1"/>
    <col min="9992" max="9992" width="10.83203125" style="3" customWidth="1"/>
    <col min="9993" max="9993" width="14.83203125" style="3" customWidth="1"/>
    <col min="9994" max="9994" width="8.6640625" style="3" customWidth="1"/>
    <col min="9995" max="9995" width="10.33203125" style="3" bestFit="1" customWidth="1"/>
    <col min="9996" max="10240" width="9" style="3"/>
    <col min="10241" max="10241" width="6.33203125" style="3" customWidth="1"/>
    <col min="10242" max="10242" width="74.1640625" style="3" customWidth="1"/>
    <col min="10243" max="10243" width="7.5" style="3" customWidth="1"/>
    <col min="10244" max="10244" width="7" style="3" customWidth="1"/>
    <col min="10245" max="10245" width="10" style="3" bestFit="1" customWidth="1"/>
    <col min="10246" max="10246" width="10.6640625" style="3" bestFit="1" customWidth="1"/>
    <col min="10247" max="10247" width="8.83203125" style="3" customWidth="1"/>
    <col min="10248" max="10248" width="10.83203125" style="3" customWidth="1"/>
    <col min="10249" max="10249" width="14.83203125" style="3" customWidth="1"/>
    <col min="10250" max="10250" width="8.6640625" style="3" customWidth="1"/>
    <col min="10251" max="10251" width="10.33203125" style="3" bestFit="1" customWidth="1"/>
    <col min="10252" max="10496" width="9" style="3"/>
    <col min="10497" max="10497" width="6.33203125" style="3" customWidth="1"/>
    <col min="10498" max="10498" width="74.1640625" style="3" customWidth="1"/>
    <col min="10499" max="10499" width="7.5" style="3" customWidth="1"/>
    <col min="10500" max="10500" width="7" style="3" customWidth="1"/>
    <col min="10501" max="10501" width="10" style="3" bestFit="1" customWidth="1"/>
    <col min="10502" max="10502" width="10.6640625" style="3" bestFit="1" customWidth="1"/>
    <col min="10503" max="10503" width="8.83203125" style="3" customWidth="1"/>
    <col min="10504" max="10504" width="10.83203125" style="3" customWidth="1"/>
    <col min="10505" max="10505" width="14.83203125" style="3" customWidth="1"/>
    <col min="10506" max="10506" width="8.6640625" style="3" customWidth="1"/>
    <col min="10507" max="10507" width="10.33203125" style="3" bestFit="1" customWidth="1"/>
    <col min="10508" max="10752" width="9" style="3"/>
    <col min="10753" max="10753" width="6.33203125" style="3" customWidth="1"/>
    <col min="10754" max="10754" width="74.1640625" style="3" customWidth="1"/>
    <col min="10755" max="10755" width="7.5" style="3" customWidth="1"/>
    <col min="10756" max="10756" width="7" style="3" customWidth="1"/>
    <col min="10757" max="10757" width="10" style="3" bestFit="1" customWidth="1"/>
    <col min="10758" max="10758" width="10.6640625" style="3" bestFit="1" customWidth="1"/>
    <col min="10759" max="10759" width="8.83203125" style="3" customWidth="1"/>
    <col min="10760" max="10760" width="10.83203125" style="3" customWidth="1"/>
    <col min="10761" max="10761" width="14.83203125" style="3" customWidth="1"/>
    <col min="10762" max="10762" width="8.6640625" style="3" customWidth="1"/>
    <col min="10763" max="10763" width="10.33203125" style="3" bestFit="1" customWidth="1"/>
    <col min="10764" max="11008" width="9" style="3"/>
    <col min="11009" max="11009" width="6.33203125" style="3" customWidth="1"/>
    <col min="11010" max="11010" width="74.1640625" style="3" customWidth="1"/>
    <col min="11011" max="11011" width="7.5" style="3" customWidth="1"/>
    <col min="11012" max="11012" width="7" style="3" customWidth="1"/>
    <col min="11013" max="11013" width="10" style="3" bestFit="1" customWidth="1"/>
    <col min="11014" max="11014" width="10.6640625" style="3" bestFit="1" customWidth="1"/>
    <col min="11015" max="11015" width="8.83203125" style="3" customWidth="1"/>
    <col min="11016" max="11016" width="10.83203125" style="3" customWidth="1"/>
    <col min="11017" max="11017" width="14.83203125" style="3" customWidth="1"/>
    <col min="11018" max="11018" width="8.6640625" style="3" customWidth="1"/>
    <col min="11019" max="11019" width="10.33203125" style="3" bestFit="1" customWidth="1"/>
    <col min="11020" max="11264" width="9" style="3"/>
    <col min="11265" max="11265" width="6.33203125" style="3" customWidth="1"/>
    <col min="11266" max="11266" width="74.1640625" style="3" customWidth="1"/>
    <col min="11267" max="11267" width="7.5" style="3" customWidth="1"/>
    <col min="11268" max="11268" width="7" style="3" customWidth="1"/>
    <col min="11269" max="11269" width="10" style="3" bestFit="1" customWidth="1"/>
    <col min="11270" max="11270" width="10.6640625" style="3" bestFit="1" customWidth="1"/>
    <col min="11271" max="11271" width="8.83203125" style="3" customWidth="1"/>
    <col min="11272" max="11272" width="10.83203125" style="3" customWidth="1"/>
    <col min="11273" max="11273" width="14.83203125" style="3" customWidth="1"/>
    <col min="11274" max="11274" width="8.6640625" style="3" customWidth="1"/>
    <col min="11275" max="11275" width="10.33203125" style="3" bestFit="1" customWidth="1"/>
    <col min="11276" max="11520" width="9" style="3"/>
    <col min="11521" max="11521" width="6.33203125" style="3" customWidth="1"/>
    <col min="11522" max="11522" width="74.1640625" style="3" customWidth="1"/>
    <col min="11523" max="11523" width="7.5" style="3" customWidth="1"/>
    <col min="11524" max="11524" width="7" style="3" customWidth="1"/>
    <col min="11525" max="11525" width="10" style="3" bestFit="1" customWidth="1"/>
    <col min="11526" max="11526" width="10.6640625" style="3" bestFit="1" customWidth="1"/>
    <col min="11527" max="11527" width="8.83203125" style="3" customWidth="1"/>
    <col min="11528" max="11528" width="10.83203125" style="3" customWidth="1"/>
    <col min="11529" max="11529" width="14.83203125" style="3" customWidth="1"/>
    <col min="11530" max="11530" width="8.6640625" style="3" customWidth="1"/>
    <col min="11531" max="11531" width="10.33203125" style="3" bestFit="1" customWidth="1"/>
    <col min="11532" max="11776" width="9" style="3"/>
    <col min="11777" max="11777" width="6.33203125" style="3" customWidth="1"/>
    <col min="11778" max="11778" width="74.1640625" style="3" customWidth="1"/>
    <col min="11779" max="11779" width="7.5" style="3" customWidth="1"/>
    <col min="11780" max="11780" width="7" style="3" customWidth="1"/>
    <col min="11781" max="11781" width="10" style="3" bestFit="1" customWidth="1"/>
    <col min="11782" max="11782" width="10.6640625" style="3" bestFit="1" customWidth="1"/>
    <col min="11783" max="11783" width="8.83203125" style="3" customWidth="1"/>
    <col min="11784" max="11784" width="10.83203125" style="3" customWidth="1"/>
    <col min="11785" max="11785" width="14.83203125" style="3" customWidth="1"/>
    <col min="11786" max="11786" width="8.6640625" style="3" customWidth="1"/>
    <col min="11787" max="11787" width="10.33203125" style="3" bestFit="1" customWidth="1"/>
    <col min="11788" max="12032" width="9" style="3"/>
    <col min="12033" max="12033" width="6.33203125" style="3" customWidth="1"/>
    <col min="12034" max="12034" width="74.1640625" style="3" customWidth="1"/>
    <col min="12035" max="12035" width="7.5" style="3" customWidth="1"/>
    <col min="12036" max="12036" width="7" style="3" customWidth="1"/>
    <col min="12037" max="12037" width="10" style="3" bestFit="1" customWidth="1"/>
    <col min="12038" max="12038" width="10.6640625" style="3" bestFit="1" customWidth="1"/>
    <col min="12039" max="12039" width="8.83203125" style="3" customWidth="1"/>
    <col min="12040" max="12040" width="10.83203125" style="3" customWidth="1"/>
    <col min="12041" max="12041" width="14.83203125" style="3" customWidth="1"/>
    <col min="12042" max="12042" width="8.6640625" style="3" customWidth="1"/>
    <col min="12043" max="12043" width="10.33203125" style="3" bestFit="1" customWidth="1"/>
    <col min="12044" max="12288" width="9" style="3"/>
    <col min="12289" max="12289" width="6.33203125" style="3" customWidth="1"/>
    <col min="12290" max="12290" width="74.1640625" style="3" customWidth="1"/>
    <col min="12291" max="12291" width="7.5" style="3" customWidth="1"/>
    <col min="12292" max="12292" width="7" style="3" customWidth="1"/>
    <col min="12293" max="12293" width="10" style="3" bestFit="1" customWidth="1"/>
    <col min="12294" max="12294" width="10.6640625" style="3" bestFit="1" customWidth="1"/>
    <col min="12295" max="12295" width="8.83203125" style="3" customWidth="1"/>
    <col min="12296" max="12296" width="10.83203125" style="3" customWidth="1"/>
    <col min="12297" max="12297" width="14.83203125" style="3" customWidth="1"/>
    <col min="12298" max="12298" width="8.6640625" style="3" customWidth="1"/>
    <col min="12299" max="12299" width="10.33203125" style="3" bestFit="1" customWidth="1"/>
    <col min="12300" max="12544" width="9" style="3"/>
    <col min="12545" max="12545" width="6.33203125" style="3" customWidth="1"/>
    <col min="12546" max="12546" width="74.1640625" style="3" customWidth="1"/>
    <col min="12547" max="12547" width="7.5" style="3" customWidth="1"/>
    <col min="12548" max="12548" width="7" style="3" customWidth="1"/>
    <col min="12549" max="12549" width="10" style="3" bestFit="1" customWidth="1"/>
    <col min="12550" max="12550" width="10.6640625" style="3" bestFit="1" customWidth="1"/>
    <col min="12551" max="12551" width="8.83203125" style="3" customWidth="1"/>
    <col min="12552" max="12552" width="10.83203125" style="3" customWidth="1"/>
    <col min="12553" max="12553" width="14.83203125" style="3" customWidth="1"/>
    <col min="12554" max="12554" width="8.6640625" style="3" customWidth="1"/>
    <col min="12555" max="12555" width="10.33203125" style="3" bestFit="1" customWidth="1"/>
    <col min="12556" max="12800" width="9" style="3"/>
    <col min="12801" max="12801" width="6.33203125" style="3" customWidth="1"/>
    <col min="12802" max="12802" width="74.1640625" style="3" customWidth="1"/>
    <col min="12803" max="12803" width="7.5" style="3" customWidth="1"/>
    <col min="12804" max="12804" width="7" style="3" customWidth="1"/>
    <col min="12805" max="12805" width="10" style="3" bestFit="1" customWidth="1"/>
    <col min="12806" max="12806" width="10.6640625" style="3" bestFit="1" customWidth="1"/>
    <col min="12807" max="12807" width="8.83203125" style="3" customWidth="1"/>
    <col min="12808" max="12808" width="10.83203125" style="3" customWidth="1"/>
    <col min="12809" max="12809" width="14.83203125" style="3" customWidth="1"/>
    <col min="12810" max="12810" width="8.6640625" style="3" customWidth="1"/>
    <col min="12811" max="12811" width="10.33203125" style="3" bestFit="1" customWidth="1"/>
    <col min="12812" max="13056" width="9" style="3"/>
    <col min="13057" max="13057" width="6.33203125" style="3" customWidth="1"/>
    <col min="13058" max="13058" width="74.1640625" style="3" customWidth="1"/>
    <col min="13059" max="13059" width="7.5" style="3" customWidth="1"/>
    <col min="13060" max="13060" width="7" style="3" customWidth="1"/>
    <col min="13061" max="13061" width="10" style="3" bestFit="1" customWidth="1"/>
    <col min="13062" max="13062" width="10.6640625" style="3" bestFit="1" customWidth="1"/>
    <col min="13063" max="13063" width="8.83203125" style="3" customWidth="1"/>
    <col min="13064" max="13064" width="10.83203125" style="3" customWidth="1"/>
    <col min="13065" max="13065" width="14.83203125" style="3" customWidth="1"/>
    <col min="13066" max="13066" width="8.6640625" style="3" customWidth="1"/>
    <col min="13067" max="13067" width="10.33203125" style="3" bestFit="1" customWidth="1"/>
    <col min="13068" max="13312" width="9" style="3"/>
    <col min="13313" max="13313" width="6.33203125" style="3" customWidth="1"/>
    <col min="13314" max="13314" width="74.1640625" style="3" customWidth="1"/>
    <col min="13315" max="13315" width="7.5" style="3" customWidth="1"/>
    <col min="13316" max="13316" width="7" style="3" customWidth="1"/>
    <col min="13317" max="13317" width="10" style="3" bestFit="1" customWidth="1"/>
    <col min="13318" max="13318" width="10.6640625" style="3" bestFit="1" customWidth="1"/>
    <col min="13319" max="13319" width="8.83203125" style="3" customWidth="1"/>
    <col min="13320" max="13320" width="10.83203125" style="3" customWidth="1"/>
    <col min="13321" max="13321" width="14.83203125" style="3" customWidth="1"/>
    <col min="13322" max="13322" width="8.6640625" style="3" customWidth="1"/>
    <col min="13323" max="13323" width="10.33203125" style="3" bestFit="1" customWidth="1"/>
    <col min="13324" max="13568" width="9" style="3"/>
    <col min="13569" max="13569" width="6.33203125" style="3" customWidth="1"/>
    <col min="13570" max="13570" width="74.1640625" style="3" customWidth="1"/>
    <col min="13571" max="13571" width="7.5" style="3" customWidth="1"/>
    <col min="13572" max="13572" width="7" style="3" customWidth="1"/>
    <col min="13573" max="13573" width="10" style="3" bestFit="1" customWidth="1"/>
    <col min="13574" max="13574" width="10.6640625" style="3" bestFit="1" customWidth="1"/>
    <col min="13575" max="13575" width="8.83203125" style="3" customWidth="1"/>
    <col min="13576" max="13576" width="10.83203125" style="3" customWidth="1"/>
    <col min="13577" max="13577" width="14.83203125" style="3" customWidth="1"/>
    <col min="13578" max="13578" width="8.6640625" style="3" customWidth="1"/>
    <col min="13579" max="13579" width="10.33203125" style="3" bestFit="1" customWidth="1"/>
    <col min="13580" max="13824" width="9" style="3"/>
    <col min="13825" max="13825" width="6.33203125" style="3" customWidth="1"/>
    <col min="13826" max="13826" width="74.1640625" style="3" customWidth="1"/>
    <col min="13827" max="13827" width="7.5" style="3" customWidth="1"/>
    <col min="13828" max="13828" width="7" style="3" customWidth="1"/>
    <col min="13829" max="13829" width="10" style="3" bestFit="1" customWidth="1"/>
    <col min="13830" max="13830" width="10.6640625" style="3" bestFit="1" customWidth="1"/>
    <col min="13831" max="13831" width="8.83203125" style="3" customWidth="1"/>
    <col min="13832" max="13832" width="10.83203125" style="3" customWidth="1"/>
    <col min="13833" max="13833" width="14.83203125" style="3" customWidth="1"/>
    <col min="13834" max="13834" width="8.6640625" style="3" customWidth="1"/>
    <col min="13835" max="13835" width="10.33203125" style="3" bestFit="1" customWidth="1"/>
    <col min="13836" max="14080" width="9" style="3"/>
    <col min="14081" max="14081" width="6.33203125" style="3" customWidth="1"/>
    <col min="14082" max="14082" width="74.1640625" style="3" customWidth="1"/>
    <col min="14083" max="14083" width="7.5" style="3" customWidth="1"/>
    <col min="14084" max="14084" width="7" style="3" customWidth="1"/>
    <col min="14085" max="14085" width="10" style="3" bestFit="1" customWidth="1"/>
    <col min="14086" max="14086" width="10.6640625" style="3" bestFit="1" customWidth="1"/>
    <col min="14087" max="14087" width="8.83203125" style="3" customWidth="1"/>
    <col min="14088" max="14088" width="10.83203125" style="3" customWidth="1"/>
    <col min="14089" max="14089" width="14.83203125" style="3" customWidth="1"/>
    <col min="14090" max="14090" width="8.6640625" style="3" customWidth="1"/>
    <col min="14091" max="14091" width="10.33203125" style="3" bestFit="1" customWidth="1"/>
    <col min="14092" max="14336" width="9" style="3"/>
    <col min="14337" max="14337" width="6.33203125" style="3" customWidth="1"/>
    <col min="14338" max="14338" width="74.1640625" style="3" customWidth="1"/>
    <col min="14339" max="14339" width="7.5" style="3" customWidth="1"/>
    <col min="14340" max="14340" width="7" style="3" customWidth="1"/>
    <col min="14341" max="14341" width="10" style="3" bestFit="1" customWidth="1"/>
    <col min="14342" max="14342" width="10.6640625" style="3" bestFit="1" customWidth="1"/>
    <col min="14343" max="14343" width="8.83203125" style="3" customWidth="1"/>
    <col min="14344" max="14344" width="10.83203125" style="3" customWidth="1"/>
    <col min="14345" max="14345" width="14.83203125" style="3" customWidth="1"/>
    <col min="14346" max="14346" width="8.6640625" style="3" customWidth="1"/>
    <col min="14347" max="14347" width="10.33203125" style="3" bestFit="1" customWidth="1"/>
    <col min="14348" max="14592" width="9" style="3"/>
    <col min="14593" max="14593" width="6.33203125" style="3" customWidth="1"/>
    <col min="14594" max="14594" width="74.1640625" style="3" customWidth="1"/>
    <col min="14595" max="14595" width="7.5" style="3" customWidth="1"/>
    <col min="14596" max="14596" width="7" style="3" customWidth="1"/>
    <col min="14597" max="14597" width="10" style="3" bestFit="1" customWidth="1"/>
    <col min="14598" max="14598" width="10.6640625" style="3" bestFit="1" customWidth="1"/>
    <col min="14599" max="14599" width="8.83203125" style="3" customWidth="1"/>
    <col min="14600" max="14600" width="10.83203125" style="3" customWidth="1"/>
    <col min="14601" max="14601" width="14.83203125" style="3" customWidth="1"/>
    <col min="14602" max="14602" width="8.6640625" style="3" customWidth="1"/>
    <col min="14603" max="14603" width="10.33203125" style="3" bestFit="1" customWidth="1"/>
    <col min="14604" max="14848" width="9" style="3"/>
    <col min="14849" max="14849" width="6.33203125" style="3" customWidth="1"/>
    <col min="14850" max="14850" width="74.1640625" style="3" customWidth="1"/>
    <col min="14851" max="14851" width="7.5" style="3" customWidth="1"/>
    <col min="14852" max="14852" width="7" style="3" customWidth="1"/>
    <col min="14853" max="14853" width="10" style="3" bestFit="1" customWidth="1"/>
    <col min="14854" max="14854" width="10.6640625" style="3" bestFit="1" customWidth="1"/>
    <col min="14855" max="14855" width="8.83203125" style="3" customWidth="1"/>
    <col min="14856" max="14856" width="10.83203125" style="3" customWidth="1"/>
    <col min="14857" max="14857" width="14.83203125" style="3" customWidth="1"/>
    <col min="14858" max="14858" width="8.6640625" style="3" customWidth="1"/>
    <col min="14859" max="14859" width="10.33203125" style="3" bestFit="1" customWidth="1"/>
    <col min="14860" max="15104" width="9" style="3"/>
    <col min="15105" max="15105" width="6.33203125" style="3" customWidth="1"/>
    <col min="15106" max="15106" width="74.1640625" style="3" customWidth="1"/>
    <col min="15107" max="15107" width="7.5" style="3" customWidth="1"/>
    <col min="15108" max="15108" width="7" style="3" customWidth="1"/>
    <col min="15109" max="15109" width="10" style="3" bestFit="1" customWidth="1"/>
    <col min="15110" max="15110" width="10.6640625" style="3" bestFit="1" customWidth="1"/>
    <col min="15111" max="15111" width="8.83203125" style="3" customWidth="1"/>
    <col min="15112" max="15112" width="10.83203125" style="3" customWidth="1"/>
    <col min="15113" max="15113" width="14.83203125" style="3" customWidth="1"/>
    <col min="15114" max="15114" width="8.6640625" style="3" customWidth="1"/>
    <col min="15115" max="15115" width="10.33203125" style="3" bestFit="1" customWidth="1"/>
    <col min="15116" max="15360" width="9" style="3"/>
    <col min="15361" max="15361" width="6.33203125" style="3" customWidth="1"/>
    <col min="15362" max="15362" width="74.1640625" style="3" customWidth="1"/>
    <col min="15363" max="15363" width="7.5" style="3" customWidth="1"/>
    <col min="15364" max="15364" width="7" style="3" customWidth="1"/>
    <col min="15365" max="15365" width="10" style="3" bestFit="1" customWidth="1"/>
    <col min="15366" max="15366" width="10.6640625" style="3" bestFit="1" customWidth="1"/>
    <col min="15367" max="15367" width="8.83203125" style="3" customWidth="1"/>
    <col min="15368" max="15368" width="10.83203125" style="3" customWidth="1"/>
    <col min="15369" max="15369" width="14.83203125" style="3" customWidth="1"/>
    <col min="15370" max="15370" width="8.6640625" style="3" customWidth="1"/>
    <col min="15371" max="15371" width="10.33203125" style="3" bestFit="1" customWidth="1"/>
    <col min="15372" max="15616" width="9" style="3"/>
    <col min="15617" max="15617" width="6.33203125" style="3" customWidth="1"/>
    <col min="15618" max="15618" width="74.1640625" style="3" customWidth="1"/>
    <col min="15619" max="15619" width="7.5" style="3" customWidth="1"/>
    <col min="15620" max="15620" width="7" style="3" customWidth="1"/>
    <col min="15621" max="15621" width="10" style="3" bestFit="1" customWidth="1"/>
    <col min="15622" max="15622" width="10.6640625" style="3" bestFit="1" customWidth="1"/>
    <col min="15623" max="15623" width="8.83203125" style="3" customWidth="1"/>
    <col min="15624" max="15624" width="10.83203125" style="3" customWidth="1"/>
    <col min="15625" max="15625" width="14.83203125" style="3" customWidth="1"/>
    <col min="15626" max="15626" width="8.6640625" style="3" customWidth="1"/>
    <col min="15627" max="15627" width="10.33203125" style="3" bestFit="1" customWidth="1"/>
    <col min="15628" max="15872" width="9" style="3"/>
    <col min="15873" max="15873" width="6.33203125" style="3" customWidth="1"/>
    <col min="15874" max="15874" width="74.1640625" style="3" customWidth="1"/>
    <col min="15875" max="15875" width="7.5" style="3" customWidth="1"/>
    <col min="15876" max="15876" width="7" style="3" customWidth="1"/>
    <col min="15877" max="15877" width="10" style="3" bestFit="1" customWidth="1"/>
    <col min="15878" max="15878" width="10.6640625" style="3" bestFit="1" customWidth="1"/>
    <col min="15879" max="15879" width="8.83203125" style="3" customWidth="1"/>
    <col min="15880" max="15880" width="10.83203125" style="3" customWidth="1"/>
    <col min="15881" max="15881" width="14.83203125" style="3" customWidth="1"/>
    <col min="15882" max="15882" width="8.6640625" style="3" customWidth="1"/>
    <col min="15883" max="15883" width="10.33203125" style="3" bestFit="1" customWidth="1"/>
    <col min="15884" max="16128" width="9" style="3"/>
    <col min="16129" max="16129" width="6.33203125" style="3" customWidth="1"/>
    <col min="16130" max="16130" width="74.1640625" style="3" customWidth="1"/>
    <col min="16131" max="16131" width="7.5" style="3" customWidth="1"/>
    <col min="16132" max="16132" width="7" style="3" customWidth="1"/>
    <col min="16133" max="16133" width="10" style="3" bestFit="1" customWidth="1"/>
    <col min="16134" max="16134" width="10.6640625" style="3" bestFit="1" customWidth="1"/>
    <col min="16135" max="16135" width="8.83203125" style="3" customWidth="1"/>
    <col min="16136" max="16136" width="10.83203125" style="3" customWidth="1"/>
    <col min="16137" max="16137" width="14.83203125" style="3" customWidth="1"/>
    <col min="16138" max="16138" width="8.6640625" style="3" customWidth="1"/>
    <col min="16139" max="16139" width="10.33203125" style="3" bestFit="1" customWidth="1"/>
    <col min="16140" max="16384" width="9" style="3"/>
  </cols>
  <sheetData>
    <row r="1" spans="1:12" s="39" customFormat="1" x14ac:dyDescent="0.5">
      <c r="A1" s="106"/>
      <c r="E1" s="97"/>
      <c r="I1" s="39" t="s">
        <v>62</v>
      </c>
      <c r="J1" s="40">
        <v>1</v>
      </c>
    </row>
    <row r="2" spans="1:12" s="39" customFormat="1" x14ac:dyDescent="0.5">
      <c r="A2" s="398" t="s">
        <v>63</v>
      </c>
      <c r="B2" s="398"/>
      <c r="C2" s="398"/>
      <c r="D2" s="398"/>
      <c r="E2" s="398"/>
      <c r="F2" s="398"/>
      <c r="G2" s="398"/>
      <c r="H2" s="398"/>
      <c r="I2" s="398"/>
      <c r="J2" s="398"/>
    </row>
    <row r="3" spans="1:12" s="42" customFormat="1" ht="24" x14ac:dyDescent="0.55000000000000004">
      <c r="A3" s="399" t="s">
        <v>68</v>
      </c>
      <c r="B3" s="399"/>
      <c r="C3" s="399"/>
      <c r="D3" s="399"/>
      <c r="E3" s="399"/>
      <c r="F3" s="399"/>
      <c r="G3" s="399"/>
      <c r="H3" s="41"/>
      <c r="I3" s="41"/>
      <c r="J3" s="41"/>
    </row>
    <row r="4" spans="1:12" s="42" customFormat="1" ht="24" x14ac:dyDescent="0.55000000000000004">
      <c r="A4" s="400" t="s">
        <v>1715</v>
      </c>
      <c r="B4" s="400"/>
      <c r="C4" s="400"/>
      <c r="D4" s="400"/>
      <c r="E4" s="400"/>
      <c r="F4" s="400"/>
      <c r="G4" s="400"/>
      <c r="H4" s="43"/>
      <c r="I4" s="43"/>
      <c r="J4" s="43"/>
    </row>
    <row r="5" spans="1:12" s="42" customFormat="1" ht="24" x14ac:dyDescent="0.55000000000000004">
      <c r="A5" s="400" t="s">
        <v>1714</v>
      </c>
      <c r="B5" s="400"/>
      <c r="C5" s="44"/>
      <c r="D5" s="44" t="s">
        <v>64</v>
      </c>
      <c r="E5" s="98"/>
      <c r="F5" s="44"/>
      <c r="G5" s="44"/>
      <c r="H5" s="43"/>
      <c r="I5" s="43"/>
      <c r="J5" s="43"/>
    </row>
    <row r="6" spans="1:12" s="42" customFormat="1" ht="24" x14ac:dyDescent="0.55000000000000004">
      <c r="A6" s="400" t="s">
        <v>1713</v>
      </c>
      <c r="B6" s="400"/>
      <c r="C6" s="400"/>
      <c r="D6" s="400"/>
      <c r="E6" s="400"/>
      <c r="F6" s="400"/>
      <c r="G6" s="400"/>
      <c r="H6" s="43"/>
      <c r="I6" s="43"/>
      <c r="J6" s="43"/>
    </row>
    <row r="7" spans="1:12" s="42" customFormat="1" ht="24" x14ac:dyDescent="0.55000000000000004">
      <c r="A7" s="312" t="s">
        <v>1712</v>
      </c>
      <c r="B7" s="45"/>
      <c r="C7" s="45"/>
      <c r="D7" s="312" t="s">
        <v>65</v>
      </c>
      <c r="E7" s="99"/>
      <c r="F7" s="46" t="s">
        <v>66</v>
      </c>
      <c r="G7" s="312"/>
      <c r="H7" s="43"/>
      <c r="I7" s="43"/>
      <c r="J7" s="7">
        <f ca="1">TODAY()</f>
        <v>44125</v>
      </c>
    </row>
    <row r="8" spans="1:12" s="39" customFormat="1" ht="22.5" thickBot="1" x14ac:dyDescent="0.55000000000000004">
      <c r="A8" s="106"/>
      <c r="E8" s="97"/>
      <c r="J8" s="39" t="s">
        <v>67</v>
      </c>
    </row>
    <row r="9" spans="1:12" s="36" customFormat="1" ht="18.75" thickTop="1" x14ac:dyDescent="0.4">
      <c r="A9" s="395" t="s">
        <v>59</v>
      </c>
      <c r="B9" s="395" t="s">
        <v>1</v>
      </c>
      <c r="C9" s="395" t="s">
        <v>2</v>
      </c>
      <c r="D9" s="395" t="s">
        <v>3</v>
      </c>
      <c r="E9" s="392" t="s">
        <v>8</v>
      </c>
      <c r="F9" s="392"/>
      <c r="G9" s="392" t="s">
        <v>60</v>
      </c>
      <c r="H9" s="392"/>
      <c r="I9" s="35" t="s">
        <v>21</v>
      </c>
      <c r="J9" s="395" t="s">
        <v>5</v>
      </c>
    </row>
    <row r="10" spans="1:12" s="36" customFormat="1" ht="18.75" thickBot="1" x14ac:dyDescent="0.45">
      <c r="A10" s="396"/>
      <c r="B10" s="396"/>
      <c r="C10" s="396"/>
      <c r="D10" s="396"/>
      <c r="E10" s="100" t="s">
        <v>61</v>
      </c>
      <c r="F10" s="37" t="s">
        <v>4</v>
      </c>
      <c r="G10" s="37" t="s">
        <v>61</v>
      </c>
      <c r="H10" s="37" t="s">
        <v>4</v>
      </c>
      <c r="I10" s="38" t="s">
        <v>0</v>
      </c>
      <c r="J10" s="396"/>
    </row>
    <row r="11" spans="1:12" ht="22.5" thickTop="1" x14ac:dyDescent="0.5">
      <c r="A11" s="96">
        <v>1.1000000000000001</v>
      </c>
      <c r="B11" s="8" t="s">
        <v>80</v>
      </c>
      <c r="C11" s="9"/>
      <c r="D11" s="10"/>
      <c r="E11" s="101"/>
      <c r="F11" s="9"/>
      <c r="G11" s="9"/>
      <c r="H11" s="11"/>
      <c r="I11" s="9"/>
      <c r="J11" s="9"/>
    </row>
    <row r="12" spans="1:12" x14ac:dyDescent="0.5">
      <c r="A12" s="10"/>
      <c r="B12" s="9" t="s">
        <v>1488</v>
      </c>
      <c r="C12" s="9"/>
      <c r="D12" s="10" t="s">
        <v>12</v>
      </c>
      <c r="E12" s="48">
        <v>0</v>
      </c>
      <c r="F12" s="13">
        <f t="shared" ref="F12:F13" si="0">E12*C12</f>
        <v>0</v>
      </c>
      <c r="G12" s="9">
        <v>99</v>
      </c>
      <c r="H12" s="11">
        <f>C12*G12</f>
        <v>0</v>
      </c>
      <c r="I12" s="9">
        <f>C12*G12</f>
        <v>0</v>
      </c>
      <c r="J12" s="9" t="s">
        <v>7</v>
      </c>
    </row>
    <row r="13" spans="1:12" x14ac:dyDescent="0.5">
      <c r="A13" s="10"/>
      <c r="B13" s="9" t="s">
        <v>1490</v>
      </c>
      <c r="C13" s="9"/>
      <c r="D13" s="10" t="s">
        <v>12</v>
      </c>
      <c r="E13" s="48">
        <v>0</v>
      </c>
      <c r="F13" s="13">
        <f t="shared" si="0"/>
        <v>0</v>
      </c>
      <c r="G13" s="9">
        <v>125</v>
      </c>
      <c r="H13" s="11">
        <f t="shared" ref="H13" si="1">G13*C13</f>
        <v>0</v>
      </c>
      <c r="I13" s="9">
        <f t="shared" ref="I13" si="2">H13+F13</f>
        <v>0</v>
      </c>
      <c r="J13" s="9"/>
      <c r="L13" s="6"/>
    </row>
    <row r="14" spans="1:12" x14ac:dyDescent="0.5">
      <c r="A14" s="10"/>
      <c r="B14" s="9" t="s">
        <v>1489</v>
      </c>
      <c r="C14" s="9"/>
      <c r="D14" s="10" t="s">
        <v>12</v>
      </c>
      <c r="E14" s="48">
        <v>0</v>
      </c>
      <c r="F14" s="13">
        <f t="shared" ref="F14" si="3">E14*C14</f>
        <v>0</v>
      </c>
      <c r="G14" s="9">
        <v>148</v>
      </c>
      <c r="H14" s="11">
        <f>C14*G14</f>
        <v>0</v>
      </c>
      <c r="I14" s="9">
        <f>C14*G14</f>
        <v>0</v>
      </c>
      <c r="J14" s="9" t="s">
        <v>7</v>
      </c>
    </row>
    <row r="15" spans="1:12" s="5" customFormat="1" x14ac:dyDescent="0.5">
      <c r="A15" s="24" t="s">
        <v>6</v>
      </c>
      <c r="B15" s="60" t="s">
        <v>81</v>
      </c>
      <c r="C15" s="59"/>
      <c r="D15" s="61"/>
      <c r="E15" s="47"/>
      <c r="F15" s="62"/>
      <c r="G15" s="62"/>
      <c r="H15" s="62"/>
      <c r="I15" s="62"/>
      <c r="J15" s="9"/>
    </row>
    <row r="16" spans="1:12" x14ac:dyDescent="0.5">
      <c r="A16" s="10"/>
      <c r="B16" s="9" t="s">
        <v>1488</v>
      </c>
      <c r="C16" s="9"/>
      <c r="D16" s="10" t="s">
        <v>12</v>
      </c>
      <c r="E16" s="48">
        <v>0</v>
      </c>
      <c r="F16" s="13">
        <f t="shared" ref="F16:F18" si="4">E16*C16</f>
        <v>0</v>
      </c>
      <c r="G16" s="9">
        <v>194</v>
      </c>
      <c r="H16" s="11">
        <f>C16*G16</f>
        <v>0</v>
      </c>
      <c r="I16" s="9">
        <f>C16*G16</f>
        <v>0</v>
      </c>
      <c r="J16" s="9" t="s">
        <v>7</v>
      </c>
    </row>
    <row r="17" spans="1:12" x14ac:dyDescent="0.5">
      <c r="A17" s="10"/>
      <c r="B17" s="9" t="s">
        <v>1490</v>
      </c>
      <c r="C17" s="9"/>
      <c r="D17" s="10" t="s">
        <v>12</v>
      </c>
      <c r="E17" s="48">
        <v>0</v>
      </c>
      <c r="F17" s="13">
        <f t="shared" si="4"/>
        <v>0</v>
      </c>
      <c r="G17" s="9">
        <v>239</v>
      </c>
      <c r="H17" s="11">
        <f t="shared" ref="H17" si="5">G17*C17</f>
        <v>0</v>
      </c>
      <c r="I17" s="9">
        <f t="shared" ref="I17" si="6">H17+F17</f>
        <v>0</v>
      </c>
      <c r="J17" s="9"/>
      <c r="L17" s="6"/>
    </row>
    <row r="18" spans="1:12" x14ac:dyDescent="0.5">
      <c r="A18" s="10"/>
      <c r="B18" s="9" t="s">
        <v>1489</v>
      </c>
      <c r="C18" s="9"/>
      <c r="D18" s="10" t="s">
        <v>12</v>
      </c>
      <c r="E18" s="48">
        <v>0</v>
      </c>
      <c r="F18" s="13">
        <f t="shared" si="4"/>
        <v>0</v>
      </c>
      <c r="G18" s="9">
        <v>283</v>
      </c>
      <c r="H18" s="11">
        <f>C18*G18</f>
        <v>0</v>
      </c>
      <c r="I18" s="9">
        <f>C18*G18</f>
        <v>0</v>
      </c>
      <c r="J18" s="9" t="s">
        <v>7</v>
      </c>
    </row>
    <row r="19" spans="1:12" s="5" customFormat="1" x14ac:dyDescent="0.5">
      <c r="A19" s="10" t="s">
        <v>6</v>
      </c>
      <c r="B19" s="16" t="s">
        <v>82</v>
      </c>
      <c r="C19" s="16"/>
      <c r="D19" s="15"/>
      <c r="E19" s="29"/>
      <c r="F19" s="30"/>
      <c r="G19" s="31"/>
      <c r="H19" s="30"/>
      <c r="I19" s="30"/>
      <c r="J19" s="9"/>
    </row>
    <row r="20" spans="1:12" s="5" customFormat="1" x14ac:dyDescent="0.5">
      <c r="A20" s="67"/>
      <c r="B20" s="66" t="s">
        <v>83</v>
      </c>
      <c r="C20" s="16"/>
      <c r="D20" s="10" t="s">
        <v>12</v>
      </c>
      <c r="E20" s="48">
        <v>0</v>
      </c>
      <c r="F20" s="13">
        <f t="shared" ref="F20:F22" si="7">E20*C20</f>
        <v>0</v>
      </c>
      <c r="G20" s="9">
        <v>60</v>
      </c>
      <c r="H20" s="68"/>
      <c r="I20" s="69"/>
      <c r="J20" s="66"/>
    </row>
    <row r="21" spans="1:12" s="5" customFormat="1" x14ac:dyDescent="0.5">
      <c r="A21" s="67"/>
      <c r="B21" s="66" t="s">
        <v>1491</v>
      </c>
      <c r="C21" s="16"/>
      <c r="D21" s="10" t="s">
        <v>12</v>
      </c>
      <c r="E21" s="48">
        <v>0</v>
      </c>
      <c r="F21" s="13">
        <f t="shared" si="7"/>
        <v>0</v>
      </c>
      <c r="G21" s="9">
        <v>18</v>
      </c>
      <c r="H21" s="68"/>
      <c r="I21" s="69"/>
      <c r="J21" s="66"/>
    </row>
    <row r="22" spans="1:12" s="5" customFormat="1" x14ac:dyDescent="0.5">
      <c r="A22" s="67"/>
      <c r="B22" s="66" t="s">
        <v>1492</v>
      </c>
      <c r="C22" s="16"/>
      <c r="D22" s="10" t="s">
        <v>12</v>
      </c>
      <c r="E22" s="48">
        <v>0</v>
      </c>
      <c r="F22" s="13">
        <f t="shared" si="7"/>
        <v>0</v>
      </c>
      <c r="G22" s="9">
        <v>27</v>
      </c>
      <c r="H22" s="68"/>
      <c r="I22" s="69"/>
      <c r="J22" s="66"/>
    </row>
    <row r="23" spans="1:12" s="5" customFormat="1" x14ac:dyDescent="0.5">
      <c r="A23" s="67"/>
      <c r="B23" s="66" t="s">
        <v>1493</v>
      </c>
      <c r="C23" s="16"/>
      <c r="D23" s="10" t="s">
        <v>12</v>
      </c>
      <c r="E23" s="48">
        <v>0</v>
      </c>
      <c r="F23" s="13">
        <f t="shared" ref="F23" si="8">E23*C23</f>
        <v>0</v>
      </c>
      <c r="G23" s="9">
        <v>18</v>
      </c>
      <c r="H23" s="68"/>
      <c r="I23" s="69"/>
      <c r="J23" s="66"/>
    </row>
    <row r="24" spans="1:12" s="5" customFormat="1" x14ac:dyDescent="0.5">
      <c r="A24" s="107" t="s">
        <v>6</v>
      </c>
      <c r="B24" s="65" t="s">
        <v>84</v>
      </c>
      <c r="C24" s="63"/>
      <c r="D24" s="62"/>
      <c r="E24" s="48"/>
      <c r="F24" s="11"/>
      <c r="G24" s="63"/>
      <c r="H24" s="11"/>
      <c r="I24" s="11"/>
      <c r="J24" s="11"/>
    </row>
    <row r="25" spans="1:12" s="5" customFormat="1" x14ac:dyDescent="0.5">
      <c r="A25" s="107"/>
      <c r="B25" s="65" t="s">
        <v>85</v>
      </c>
      <c r="C25" s="63"/>
      <c r="D25" s="62" t="s">
        <v>12</v>
      </c>
      <c r="E25" s="48">
        <v>360</v>
      </c>
      <c r="F25" s="11"/>
      <c r="G25" s="63">
        <v>91</v>
      </c>
      <c r="H25" s="11"/>
      <c r="I25" s="11"/>
      <c r="J25" s="70" t="s">
        <v>7</v>
      </c>
    </row>
    <row r="26" spans="1:12" s="5" customFormat="1" x14ac:dyDescent="0.5">
      <c r="A26" s="107"/>
      <c r="B26" s="65" t="s">
        <v>1494</v>
      </c>
      <c r="C26" s="63"/>
      <c r="D26" s="62" t="s">
        <v>12</v>
      </c>
      <c r="E26" s="48">
        <v>150</v>
      </c>
      <c r="F26" s="11"/>
      <c r="G26" s="63">
        <v>104</v>
      </c>
      <c r="H26" s="11"/>
      <c r="I26" s="11"/>
      <c r="J26" s="70" t="s">
        <v>7</v>
      </c>
    </row>
    <row r="27" spans="1:12" s="5" customFormat="1" x14ac:dyDescent="0.5">
      <c r="A27" s="107" t="s">
        <v>6</v>
      </c>
      <c r="B27" s="94" t="s">
        <v>86</v>
      </c>
      <c r="C27" s="63"/>
      <c r="D27" s="62"/>
      <c r="E27" s="48"/>
      <c r="F27" s="11"/>
      <c r="G27" s="63"/>
      <c r="H27" s="11"/>
      <c r="I27" s="11"/>
      <c r="J27" s="70"/>
    </row>
    <row r="28" spans="1:12" s="5" customFormat="1" x14ac:dyDescent="0.5">
      <c r="A28" s="107"/>
      <c r="B28" s="65" t="s">
        <v>1496</v>
      </c>
      <c r="C28" s="63"/>
      <c r="D28" s="62" t="s">
        <v>12</v>
      </c>
      <c r="E28" s="48">
        <v>1400</v>
      </c>
      <c r="F28" s="11"/>
      <c r="G28" s="63">
        <v>398</v>
      </c>
      <c r="H28" s="11"/>
      <c r="I28" s="11"/>
      <c r="J28" s="71" t="s">
        <v>7</v>
      </c>
    </row>
    <row r="29" spans="1:12" s="5" customFormat="1" x14ac:dyDescent="0.5">
      <c r="A29" s="107"/>
      <c r="B29" s="65" t="s">
        <v>1495</v>
      </c>
      <c r="C29" s="63"/>
      <c r="D29" s="62" t="s">
        <v>12</v>
      </c>
      <c r="E29" s="48">
        <v>1645</v>
      </c>
      <c r="F29" s="11"/>
      <c r="G29" s="63">
        <v>398</v>
      </c>
      <c r="H29" s="11"/>
      <c r="I29" s="11"/>
      <c r="J29" s="71" t="s">
        <v>7</v>
      </c>
    </row>
    <row r="30" spans="1:12" s="5" customFormat="1" x14ac:dyDescent="0.5">
      <c r="A30" s="107" t="s">
        <v>6</v>
      </c>
      <c r="B30" s="65" t="s">
        <v>87</v>
      </c>
      <c r="C30" s="63"/>
      <c r="D30" s="62"/>
      <c r="E30" s="48"/>
      <c r="F30" s="11"/>
      <c r="G30" s="63"/>
      <c r="H30" s="11"/>
      <c r="I30" s="11"/>
      <c r="J30" s="71"/>
    </row>
    <row r="31" spans="1:12" s="5" customFormat="1" x14ac:dyDescent="0.5">
      <c r="A31" s="107"/>
      <c r="B31" s="65" t="s">
        <v>88</v>
      </c>
      <c r="C31" s="63"/>
      <c r="D31" s="62" t="s">
        <v>12</v>
      </c>
      <c r="E31" s="48">
        <v>325</v>
      </c>
      <c r="F31" s="11"/>
      <c r="G31" s="63">
        <v>99</v>
      </c>
      <c r="H31" s="11"/>
      <c r="I31" s="11"/>
      <c r="J31" s="71"/>
    </row>
    <row r="32" spans="1:12" s="5" customFormat="1" x14ac:dyDescent="0.5">
      <c r="A32" s="107"/>
      <c r="B32" s="65" t="s">
        <v>89</v>
      </c>
      <c r="C32" s="63"/>
      <c r="D32" s="62" t="s">
        <v>12</v>
      </c>
      <c r="E32" s="48">
        <v>343</v>
      </c>
      <c r="F32" s="11"/>
      <c r="G32" s="63">
        <v>99</v>
      </c>
      <c r="H32" s="11"/>
      <c r="I32" s="11"/>
      <c r="J32" s="71"/>
    </row>
    <row r="33" spans="1:11" s="5" customFormat="1" ht="19.899999999999999" customHeight="1" x14ac:dyDescent="0.5">
      <c r="A33" s="24"/>
      <c r="B33" s="55" t="s">
        <v>90</v>
      </c>
      <c r="C33" s="59"/>
      <c r="D33" s="61" t="s">
        <v>12</v>
      </c>
      <c r="E33" s="47">
        <v>350</v>
      </c>
      <c r="F33" s="62"/>
      <c r="G33" s="63">
        <v>99</v>
      </c>
      <c r="H33" s="62"/>
      <c r="I33" s="62"/>
      <c r="J33" s="9"/>
    </row>
    <row r="34" spans="1:11" s="5" customFormat="1" ht="19.899999999999999" customHeight="1" x14ac:dyDescent="0.5">
      <c r="A34" s="107" t="s">
        <v>6</v>
      </c>
      <c r="B34" s="65" t="s">
        <v>91</v>
      </c>
      <c r="C34" s="63"/>
      <c r="D34" s="62"/>
      <c r="E34" s="48"/>
      <c r="F34" s="11"/>
      <c r="G34" s="63"/>
      <c r="H34" s="11"/>
      <c r="I34" s="11"/>
      <c r="J34" s="11"/>
    </row>
    <row r="35" spans="1:11" s="5" customFormat="1" x14ac:dyDescent="0.5">
      <c r="A35" s="107"/>
      <c r="B35" s="65" t="s">
        <v>92</v>
      </c>
      <c r="C35" s="63"/>
      <c r="D35" s="62" t="s">
        <v>12</v>
      </c>
      <c r="E35" s="48" t="s">
        <v>6</v>
      </c>
      <c r="F35" s="11"/>
      <c r="G35" s="63">
        <v>25</v>
      </c>
      <c r="H35" s="11"/>
      <c r="I35" s="11"/>
      <c r="J35" s="70"/>
    </row>
    <row r="36" spans="1:11" s="5" customFormat="1" x14ac:dyDescent="0.5">
      <c r="A36" s="107"/>
      <c r="B36" s="65" t="s">
        <v>93</v>
      </c>
      <c r="C36" s="63"/>
      <c r="D36" s="62" t="s">
        <v>12</v>
      </c>
      <c r="E36" s="48" t="s">
        <v>6</v>
      </c>
      <c r="F36" s="11"/>
      <c r="G36" s="63">
        <v>35</v>
      </c>
      <c r="H36" s="11"/>
      <c r="I36" s="11"/>
      <c r="J36" s="308" t="s">
        <v>1497</v>
      </c>
    </row>
    <row r="37" spans="1:11" s="5" customFormat="1" ht="22.5" thickBot="1" x14ac:dyDescent="0.55000000000000004">
      <c r="A37" s="350"/>
      <c r="B37" s="351"/>
      <c r="C37" s="352"/>
      <c r="D37" s="353"/>
      <c r="E37" s="354"/>
      <c r="F37" s="355"/>
      <c r="G37" s="356"/>
      <c r="H37" s="355"/>
      <c r="I37" s="355"/>
      <c r="J37" s="357"/>
    </row>
    <row r="38" spans="1:11" s="36" customFormat="1" ht="18.75" thickTop="1" x14ac:dyDescent="0.4">
      <c r="A38" s="395" t="s">
        <v>59</v>
      </c>
      <c r="B38" s="395" t="s">
        <v>1</v>
      </c>
      <c r="C38" s="395" t="s">
        <v>2</v>
      </c>
      <c r="D38" s="395" t="s">
        <v>3</v>
      </c>
      <c r="E38" s="392" t="s">
        <v>8</v>
      </c>
      <c r="F38" s="392"/>
      <c r="G38" s="392" t="s">
        <v>60</v>
      </c>
      <c r="H38" s="392"/>
      <c r="I38" s="35" t="s">
        <v>21</v>
      </c>
      <c r="J38" s="395" t="s">
        <v>5</v>
      </c>
    </row>
    <row r="39" spans="1:11" s="36" customFormat="1" ht="18.75" thickBot="1" x14ac:dyDescent="0.45">
      <c r="A39" s="396"/>
      <c r="B39" s="396"/>
      <c r="C39" s="396"/>
      <c r="D39" s="396"/>
      <c r="E39" s="100" t="s">
        <v>61</v>
      </c>
      <c r="F39" s="37" t="s">
        <v>4</v>
      </c>
      <c r="G39" s="37" t="s">
        <v>61</v>
      </c>
      <c r="H39" s="37" t="s">
        <v>4</v>
      </c>
      <c r="I39" s="38" t="s">
        <v>0</v>
      </c>
      <c r="J39" s="396"/>
    </row>
    <row r="40" spans="1:11" s="5" customFormat="1" ht="22.5" thickTop="1" x14ac:dyDescent="0.5">
      <c r="A40" s="107" t="s">
        <v>6</v>
      </c>
      <c r="B40" s="65" t="s">
        <v>94</v>
      </c>
      <c r="C40" s="63"/>
      <c r="D40" s="62"/>
      <c r="E40" s="48"/>
      <c r="F40" s="11"/>
      <c r="G40" s="63"/>
      <c r="H40" s="11"/>
      <c r="I40" s="11"/>
      <c r="J40" s="71"/>
    </row>
    <row r="41" spans="1:11" s="5" customFormat="1" x14ac:dyDescent="0.5">
      <c r="A41" s="107"/>
      <c r="B41" s="75" t="s">
        <v>1498</v>
      </c>
      <c r="C41" s="63"/>
      <c r="D41" s="62" t="s">
        <v>12</v>
      </c>
      <c r="E41" s="48">
        <v>460</v>
      </c>
      <c r="F41" s="11"/>
      <c r="G41" s="63"/>
      <c r="H41" s="11"/>
      <c r="I41" s="11"/>
      <c r="J41" s="71"/>
    </row>
    <row r="42" spans="1:11" s="5" customFormat="1" x14ac:dyDescent="0.5">
      <c r="A42" s="107"/>
      <c r="B42" s="75" t="s">
        <v>95</v>
      </c>
      <c r="C42" s="63"/>
      <c r="D42" s="62" t="s">
        <v>12</v>
      </c>
      <c r="E42" s="48">
        <v>478</v>
      </c>
      <c r="F42" s="11"/>
      <c r="G42" s="63"/>
      <c r="H42" s="11"/>
      <c r="I42" s="11"/>
      <c r="J42" s="71"/>
    </row>
    <row r="43" spans="1:11" s="5" customFormat="1" ht="22.5" customHeight="1" x14ac:dyDescent="0.5">
      <c r="A43" s="107"/>
      <c r="B43" s="65" t="s">
        <v>96</v>
      </c>
      <c r="C43" s="63"/>
      <c r="D43" s="62" t="s">
        <v>12</v>
      </c>
      <c r="E43" s="48">
        <v>554</v>
      </c>
      <c r="F43" s="11"/>
      <c r="G43" s="63"/>
      <c r="H43" s="11"/>
      <c r="I43" s="11"/>
      <c r="J43" s="71"/>
    </row>
    <row r="44" spans="1:11" s="5" customFormat="1" ht="22.5" customHeight="1" x14ac:dyDescent="0.5">
      <c r="A44" s="107"/>
      <c r="B44" s="65" t="s">
        <v>1499</v>
      </c>
      <c r="C44" s="63"/>
      <c r="D44" s="62" t="s">
        <v>12</v>
      </c>
      <c r="E44" s="48">
        <v>542</v>
      </c>
      <c r="F44" s="11"/>
      <c r="G44" s="63"/>
      <c r="H44" s="11"/>
      <c r="I44" s="11"/>
      <c r="J44" s="71"/>
    </row>
    <row r="45" spans="1:11" s="5" customFormat="1" ht="22.5" customHeight="1" x14ac:dyDescent="0.5">
      <c r="A45" s="107"/>
      <c r="B45" s="65" t="s">
        <v>1500</v>
      </c>
      <c r="C45" s="63"/>
      <c r="D45" s="62" t="s">
        <v>12</v>
      </c>
      <c r="E45" s="48">
        <v>410</v>
      </c>
      <c r="F45" s="11"/>
      <c r="G45" s="63"/>
      <c r="H45" s="11"/>
      <c r="I45" s="11"/>
      <c r="J45" s="71"/>
    </row>
    <row r="46" spans="1:11" s="5" customFormat="1" ht="22.5" customHeight="1" x14ac:dyDescent="0.5">
      <c r="A46" s="107"/>
      <c r="B46" s="65" t="s">
        <v>1501</v>
      </c>
      <c r="C46" s="63"/>
      <c r="D46" s="62" t="s">
        <v>12</v>
      </c>
      <c r="E46" s="48">
        <v>380</v>
      </c>
      <c r="F46" s="11"/>
      <c r="G46" s="63"/>
      <c r="H46" s="11"/>
      <c r="I46" s="11"/>
      <c r="J46" s="71"/>
    </row>
    <row r="47" spans="1:11" s="5" customFormat="1" x14ac:dyDescent="0.5">
      <c r="A47" s="107"/>
      <c r="B47" s="65"/>
      <c r="C47" s="11"/>
      <c r="D47" s="62"/>
      <c r="E47" s="48"/>
      <c r="F47" s="11"/>
      <c r="G47" s="63"/>
      <c r="H47" s="11"/>
      <c r="I47" s="11"/>
      <c r="J47" s="71"/>
    </row>
    <row r="48" spans="1:11" s="5" customFormat="1" x14ac:dyDescent="0.5">
      <c r="A48" s="107"/>
      <c r="B48" s="65"/>
      <c r="C48" s="63"/>
      <c r="D48" s="62"/>
      <c r="E48" s="48"/>
      <c r="F48" s="11"/>
      <c r="G48" s="63"/>
      <c r="H48" s="11"/>
      <c r="I48" s="11"/>
      <c r="J48" s="71"/>
      <c r="K48" s="74"/>
    </row>
    <row r="49" spans="1:13" s="5" customFormat="1" x14ac:dyDescent="0.5">
      <c r="A49" s="107"/>
      <c r="B49" s="65"/>
      <c r="C49" s="63"/>
      <c r="D49" s="62"/>
      <c r="E49" s="48"/>
      <c r="F49" s="11"/>
      <c r="G49" s="63"/>
      <c r="H49" s="11"/>
      <c r="I49" s="11"/>
      <c r="J49" s="71"/>
    </row>
    <row r="50" spans="1:13" s="5" customFormat="1" x14ac:dyDescent="0.5">
      <c r="A50" s="107"/>
      <c r="B50" s="65"/>
      <c r="C50" s="11"/>
      <c r="D50" s="62"/>
      <c r="E50" s="48"/>
      <c r="F50" s="11"/>
      <c r="G50" s="63"/>
      <c r="H50" s="11"/>
      <c r="I50" s="11"/>
      <c r="J50" s="71"/>
    </row>
    <row r="51" spans="1:13" s="5" customFormat="1" x14ac:dyDescent="0.5">
      <c r="A51" s="107"/>
      <c r="B51" s="65"/>
      <c r="C51" s="63"/>
      <c r="D51" s="62"/>
      <c r="E51" s="48"/>
      <c r="F51" s="11"/>
      <c r="G51" s="63"/>
      <c r="H51" s="11"/>
      <c r="I51" s="11"/>
      <c r="J51" s="71"/>
    </row>
    <row r="52" spans="1:13" s="5" customFormat="1" x14ac:dyDescent="0.5">
      <c r="A52" s="107"/>
      <c r="B52" s="65"/>
      <c r="C52" s="72"/>
      <c r="D52" s="62"/>
      <c r="E52" s="64"/>
      <c r="F52" s="64"/>
      <c r="G52" s="73"/>
      <c r="H52" s="73"/>
      <c r="I52" s="73"/>
      <c r="J52" s="71"/>
    </row>
    <row r="53" spans="1:13" s="5" customFormat="1" ht="22.5" customHeight="1" x14ac:dyDescent="0.5">
      <c r="A53" s="24"/>
      <c r="B53" s="60"/>
      <c r="C53" s="59"/>
      <c r="D53" s="61"/>
      <c r="E53" s="47"/>
      <c r="F53" s="62"/>
      <c r="G53" s="62"/>
      <c r="H53" s="62"/>
      <c r="I53" s="62"/>
      <c r="J53" s="9"/>
    </row>
    <row r="54" spans="1:13" s="5" customFormat="1" ht="22.5" customHeight="1" x14ac:dyDescent="0.5">
      <c r="A54" s="78"/>
      <c r="B54" s="77"/>
      <c r="C54" s="63"/>
      <c r="D54" s="78"/>
      <c r="E54" s="79"/>
      <c r="F54" s="80"/>
      <c r="G54" s="79"/>
      <c r="H54" s="80"/>
      <c r="I54" s="81"/>
      <c r="J54" s="76"/>
    </row>
    <row r="55" spans="1:13" s="5" customFormat="1" ht="22.5" customHeight="1" x14ac:dyDescent="0.5">
      <c r="A55" s="78"/>
      <c r="B55" s="76"/>
      <c r="C55" s="63"/>
      <c r="D55" s="78"/>
      <c r="E55" s="79"/>
      <c r="F55" s="80"/>
      <c r="G55" s="79"/>
      <c r="H55" s="80"/>
      <c r="I55" s="81"/>
      <c r="J55" s="76"/>
    </row>
    <row r="56" spans="1:13" s="5" customFormat="1" x14ac:dyDescent="0.5">
      <c r="A56" s="78"/>
      <c r="B56" s="76"/>
      <c r="C56" s="63"/>
      <c r="D56" s="78"/>
      <c r="E56" s="79"/>
      <c r="F56" s="80"/>
      <c r="G56" s="79"/>
      <c r="H56" s="80"/>
      <c r="I56" s="81"/>
      <c r="J56" s="76"/>
    </row>
    <row r="57" spans="1:13" s="5" customFormat="1" x14ac:dyDescent="0.5">
      <c r="A57" s="78"/>
      <c r="B57" s="76"/>
      <c r="C57" s="63"/>
      <c r="D57" s="78"/>
      <c r="E57" s="79"/>
      <c r="F57" s="80"/>
      <c r="G57" s="79"/>
      <c r="H57" s="80"/>
      <c r="I57" s="81"/>
      <c r="J57" s="76"/>
    </row>
    <row r="58" spans="1:13" s="5" customFormat="1" x14ac:dyDescent="0.5">
      <c r="A58" s="107"/>
      <c r="B58" s="65"/>
      <c r="C58" s="63"/>
      <c r="D58" s="62"/>
      <c r="E58" s="64"/>
      <c r="F58" s="64"/>
      <c r="G58" s="17"/>
      <c r="H58" s="17"/>
      <c r="I58" s="17"/>
      <c r="J58" s="11"/>
    </row>
    <row r="59" spans="1:13" s="5" customFormat="1" x14ac:dyDescent="0.5">
      <c r="A59" s="78"/>
      <c r="B59" s="77"/>
      <c r="C59" s="63"/>
      <c r="D59" s="78"/>
      <c r="E59" s="79"/>
      <c r="F59" s="80"/>
      <c r="G59" s="79"/>
      <c r="H59" s="80"/>
      <c r="I59" s="81"/>
      <c r="J59" s="76"/>
    </row>
    <row r="60" spans="1:13" s="5" customFormat="1" x14ac:dyDescent="0.5">
      <c r="A60" s="78"/>
      <c r="B60" s="77"/>
      <c r="C60" s="63"/>
      <c r="D60" s="78"/>
      <c r="E60" s="79"/>
      <c r="F60" s="80"/>
      <c r="G60" s="79"/>
      <c r="H60" s="80"/>
      <c r="I60" s="81"/>
      <c r="J60" s="76"/>
    </row>
    <row r="61" spans="1:13" s="5" customFormat="1" x14ac:dyDescent="0.5">
      <c r="A61" s="15"/>
      <c r="B61" s="82"/>
      <c r="C61" s="9"/>
      <c r="D61" s="15"/>
      <c r="E61" s="47"/>
      <c r="F61" s="10"/>
      <c r="G61" s="11"/>
      <c r="H61" s="83"/>
      <c r="I61" s="9"/>
      <c r="J61" s="9"/>
    </row>
    <row r="62" spans="1:13" s="5" customFormat="1" x14ac:dyDescent="0.5">
      <c r="A62" s="10"/>
      <c r="B62" s="16"/>
      <c r="C62" s="16"/>
      <c r="D62" s="10"/>
      <c r="E62" s="48"/>
      <c r="F62" s="11"/>
      <c r="G62" s="63"/>
      <c r="H62" s="11"/>
      <c r="I62" s="11"/>
      <c r="J62" s="9"/>
    </row>
    <row r="63" spans="1:13" s="84" customFormat="1" ht="21.75" customHeight="1" x14ac:dyDescent="0.5">
      <c r="A63" s="107"/>
      <c r="B63" s="65"/>
      <c r="C63" s="63"/>
      <c r="D63" s="62"/>
      <c r="E63" s="48"/>
      <c r="F63" s="11"/>
      <c r="G63" s="63"/>
      <c r="H63" s="11"/>
      <c r="I63" s="11"/>
      <c r="J63" s="71"/>
    </row>
    <row r="64" spans="1:13" s="2" customFormat="1" ht="18.75" customHeight="1" x14ac:dyDescent="0.5">
      <c r="A64" s="10"/>
      <c r="B64" s="85"/>
      <c r="C64" s="9"/>
      <c r="D64" s="15"/>
      <c r="E64" s="29"/>
      <c r="F64" s="30"/>
      <c r="G64" s="31"/>
      <c r="H64" s="30"/>
      <c r="I64" s="30"/>
      <c r="J64" s="9"/>
      <c r="K64" s="1"/>
      <c r="L64" s="1"/>
      <c r="M64" s="1"/>
    </row>
    <row r="65" spans="1:10" s="5" customFormat="1" x14ac:dyDescent="0.5">
      <c r="A65" s="10"/>
      <c r="B65" s="85"/>
      <c r="C65" s="9"/>
      <c r="D65" s="15"/>
      <c r="E65" s="29"/>
      <c r="F65" s="30"/>
      <c r="G65" s="31"/>
      <c r="H65" s="30"/>
      <c r="I65" s="30"/>
      <c r="J65" s="9"/>
    </row>
    <row r="66" spans="1:10" s="91" customFormat="1" x14ac:dyDescent="0.5">
      <c r="A66" s="86"/>
      <c r="B66" s="87"/>
      <c r="C66" s="88"/>
      <c r="D66" s="86"/>
      <c r="E66" s="102"/>
      <c r="F66" s="89"/>
      <c r="G66" s="89"/>
      <c r="H66" s="89"/>
      <c r="I66" s="89"/>
      <c r="J66" s="90"/>
    </row>
    <row r="67" spans="1:10" s="91" customFormat="1" x14ac:dyDescent="0.5">
      <c r="A67" s="86"/>
      <c r="B67" s="92"/>
      <c r="C67" s="88"/>
      <c r="D67" s="86"/>
      <c r="E67" s="102"/>
      <c r="F67" s="30"/>
      <c r="G67" s="31"/>
      <c r="H67" s="30"/>
      <c r="I67" s="30"/>
      <c r="J67" s="90"/>
    </row>
    <row r="68" spans="1:10" s="91" customFormat="1" x14ac:dyDescent="0.5">
      <c r="A68" s="86"/>
      <c r="B68" s="92"/>
      <c r="C68" s="88"/>
      <c r="D68" s="86"/>
      <c r="E68" s="102"/>
      <c r="F68" s="30"/>
      <c r="G68" s="31"/>
      <c r="H68" s="30"/>
      <c r="I68" s="30"/>
      <c r="J68" s="90"/>
    </row>
    <row r="69" spans="1:10" s="91" customFormat="1" x14ac:dyDescent="0.5">
      <c r="A69" s="86"/>
      <c r="B69" s="92"/>
      <c r="C69" s="88"/>
      <c r="D69" s="86"/>
      <c r="E69" s="102"/>
      <c r="F69" s="30"/>
      <c r="G69" s="31"/>
      <c r="H69" s="30"/>
      <c r="I69" s="30"/>
      <c r="J69" s="90"/>
    </row>
    <row r="70" spans="1:10" s="91" customFormat="1" x14ac:dyDescent="0.5">
      <c r="A70" s="86"/>
      <c r="B70" s="92"/>
      <c r="C70" s="88"/>
      <c r="D70" s="86"/>
      <c r="E70" s="102"/>
      <c r="F70" s="30"/>
      <c r="G70" s="31"/>
      <c r="H70" s="30"/>
      <c r="I70" s="30"/>
      <c r="J70" s="90"/>
    </row>
    <row r="71" spans="1:10" s="91" customFormat="1" x14ac:dyDescent="0.5">
      <c r="A71" s="86"/>
      <c r="B71" s="92"/>
      <c r="C71" s="88"/>
      <c r="D71" s="86"/>
      <c r="E71" s="102"/>
      <c r="F71" s="30"/>
      <c r="G71" s="31"/>
      <c r="H71" s="30"/>
      <c r="I71" s="30"/>
      <c r="J71" s="90"/>
    </row>
    <row r="72" spans="1:10" s="91" customFormat="1" x14ac:dyDescent="0.5">
      <c r="A72" s="86"/>
      <c r="B72" s="92"/>
      <c r="C72" s="88"/>
      <c r="D72" s="86"/>
      <c r="E72" s="102"/>
      <c r="F72" s="30"/>
      <c r="G72" s="31"/>
      <c r="H72" s="30"/>
      <c r="I72" s="30"/>
      <c r="J72" s="90"/>
    </row>
    <row r="73" spans="1:10" s="5" customFormat="1" ht="21" customHeight="1" x14ac:dyDescent="0.5">
      <c r="A73" s="24"/>
      <c r="B73" s="55"/>
      <c r="C73" s="63"/>
      <c r="D73" s="62"/>
      <c r="E73" s="64"/>
      <c r="F73" s="64"/>
      <c r="G73" s="17"/>
      <c r="H73" s="17"/>
      <c r="I73" s="17"/>
      <c r="J73" s="11"/>
    </row>
    <row r="74" spans="1:10" s="91" customFormat="1" x14ac:dyDescent="0.5">
      <c r="A74" s="86"/>
      <c r="B74" s="66"/>
      <c r="C74" s="88"/>
      <c r="D74" s="86"/>
      <c r="E74" s="102"/>
      <c r="F74" s="30"/>
      <c r="G74" s="31"/>
      <c r="H74" s="30"/>
      <c r="I74" s="30"/>
      <c r="J74" s="90"/>
    </row>
    <row r="75" spans="1:10" s="91" customFormat="1" x14ac:dyDescent="0.5">
      <c r="A75" s="86"/>
      <c r="B75" s="92"/>
      <c r="C75" s="88"/>
      <c r="D75" s="86"/>
      <c r="E75" s="64"/>
      <c r="F75" s="64"/>
      <c r="G75" s="17"/>
      <c r="H75" s="17"/>
      <c r="I75" s="17"/>
      <c r="J75" s="90"/>
    </row>
    <row r="76" spans="1:10" s="91" customFormat="1" x14ac:dyDescent="0.5">
      <c r="A76" s="86"/>
      <c r="B76" s="93"/>
      <c r="C76" s="88"/>
      <c r="D76" s="86"/>
      <c r="E76" s="102"/>
      <c r="F76" s="30"/>
      <c r="G76" s="31"/>
      <c r="H76" s="30"/>
      <c r="I76" s="30"/>
      <c r="J76" s="89"/>
    </row>
    <row r="77" spans="1:10" x14ac:dyDescent="0.5">
      <c r="A77" s="10"/>
      <c r="B77" s="12"/>
      <c r="C77" s="9"/>
      <c r="D77" s="10"/>
      <c r="E77" s="48"/>
      <c r="F77" s="9"/>
      <c r="G77" s="10"/>
      <c r="H77" s="10"/>
      <c r="I77" s="9"/>
      <c r="J77" s="9"/>
    </row>
    <row r="78" spans="1:10" x14ac:dyDescent="0.5">
      <c r="A78" s="10"/>
      <c r="B78" s="9"/>
      <c r="C78" s="9"/>
      <c r="D78" s="10"/>
      <c r="E78" s="48"/>
      <c r="F78" s="9"/>
      <c r="G78" s="9"/>
      <c r="H78" s="11"/>
      <c r="I78" s="9"/>
      <c r="J78" s="9"/>
    </row>
    <row r="79" spans="1:10" x14ac:dyDescent="0.5">
      <c r="A79" s="10"/>
      <c r="B79" s="9"/>
      <c r="C79" s="9"/>
      <c r="D79" s="10"/>
      <c r="E79" s="48"/>
      <c r="F79" s="9"/>
      <c r="G79" s="9"/>
      <c r="H79" s="11"/>
      <c r="I79" s="9"/>
      <c r="J79" s="9"/>
    </row>
    <row r="80" spans="1:10" x14ac:dyDescent="0.5">
      <c r="A80" s="10"/>
      <c r="B80" s="9"/>
      <c r="C80" s="9"/>
      <c r="D80" s="10"/>
      <c r="E80" s="48"/>
      <c r="F80" s="9"/>
      <c r="G80" s="9"/>
      <c r="H80" s="11"/>
      <c r="I80" s="9"/>
      <c r="J80" s="9"/>
    </row>
    <row r="81" spans="1:13" x14ac:dyDescent="0.5">
      <c r="A81" s="10"/>
      <c r="B81" s="9"/>
      <c r="C81" s="9"/>
      <c r="D81" s="10"/>
      <c r="E81" s="48"/>
      <c r="F81" s="9"/>
      <c r="G81" s="13"/>
      <c r="H81" s="13"/>
      <c r="I81" s="9"/>
      <c r="J81" s="9"/>
    </row>
    <row r="82" spans="1:13" x14ac:dyDescent="0.5">
      <c r="A82" s="10"/>
      <c r="B82" s="9"/>
      <c r="C82" s="9"/>
      <c r="D82" s="10"/>
      <c r="E82" s="48"/>
      <c r="F82" s="13"/>
      <c r="G82" s="9"/>
      <c r="H82" s="11"/>
      <c r="I82" s="9"/>
      <c r="J82" s="9"/>
      <c r="L82" s="6"/>
    </row>
    <row r="83" spans="1:13" x14ac:dyDescent="0.5">
      <c r="A83" s="10"/>
      <c r="B83" s="9"/>
      <c r="C83" s="9"/>
      <c r="D83" s="10"/>
      <c r="E83" s="48"/>
      <c r="F83" s="9"/>
      <c r="G83" s="9"/>
      <c r="H83" s="11"/>
      <c r="I83" s="9"/>
      <c r="J83" s="9"/>
    </row>
    <row r="84" spans="1:13" x14ac:dyDescent="0.5">
      <c r="A84" s="10"/>
      <c r="B84" s="12"/>
      <c r="C84" s="9"/>
      <c r="D84" s="10"/>
      <c r="E84" s="48"/>
      <c r="F84" s="9"/>
      <c r="G84" s="10"/>
      <c r="H84" s="10"/>
      <c r="I84" s="9"/>
      <c r="J84" s="9"/>
    </row>
    <row r="85" spans="1:13" x14ac:dyDescent="0.5">
      <c r="A85" s="10"/>
      <c r="B85" s="9"/>
      <c r="C85" s="9"/>
      <c r="D85" s="10"/>
      <c r="E85" s="48"/>
      <c r="F85" s="9"/>
      <c r="G85" s="9"/>
      <c r="H85" s="11"/>
      <c r="I85" s="9"/>
      <c r="J85" s="9"/>
    </row>
    <row r="86" spans="1:13" x14ac:dyDescent="0.5">
      <c r="A86" s="10"/>
      <c r="B86" s="9"/>
      <c r="C86" s="9"/>
      <c r="D86" s="10"/>
      <c r="E86" s="48"/>
      <c r="F86" s="9"/>
      <c r="G86" s="9"/>
      <c r="H86" s="11"/>
      <c r="I86" s="9"/>
      <c r="J86" s="9"/>
    </row>
    <row r="87" spans="1:13" x14ac:dyDescent="0.5">
      <c r="A87" s="10"/>
      <c r="B87" s="9"/>
      <c r="C87" s="9"/>
      <c r="D87" s="10"/>
      <c r="E87" s="48"/>
      <c r="F87" s="9"/>
      <c r="G87" s="9"/>
      <c r="H87" s="11"/>
      <c r="I87" s="9"/>
      <c r="J87" s="9"/>
    </row>
    <row r="88" spans="1:13" x14ac:dyDescent="0.5">
      <c r="A88" s="10"/>
      <c r="B88" s="9"/>
      <c r="C88" s="9"/>
      <c r="D88" s="10"/>
      <c r="E88" s="48"/>
      <c r="F88" s="9"/>
      <c r="G88" s="13"/>
      <c r="H88" s="13"/>
      <c r="I88" s="9"/>
      <c r="J88" s="9"/>
    </row>
    <row r="89" spans="1:13" x14ac:dyDescent="0.5">
      <c r="A89" s="10"/>
      <c r="B89" s="9"/>
      <c r="C89" s="9"/>
      <c r="D89" s="10"/>
      <c r="E89" s="48"/>
      <c r="F89" s="9"/>
      <c r="G89" s="9"/>
      <c r="H89" s="11"/>
      <c r="I89" s="9"/>
      <c r="J89" s="9"/>
    </row>
    <row r="90" spans="1:13" x14ac:dyDescent="0.5">
      <c r="A90" s="10"/>
      <c r="B90" s="12"/>
      <c r="C90" s="9"/>
      <c r="D90" s="10"/>
      <c r="E90" s="48"/>
      <c r="F90" s="9"/>
      <c r="G90" s="10"/>
      <c r="H90" s="10"/>
      <c r="I90" s="9"/>
      <c r="J90" s="9"/>
    </row>
    <row r="91" spans="1:13" x14ac:dyDescent="0.5">
      <c r="A91" s="10"/>
      <c r="B91" s="9"/>
      <c r="C91" s="9"/>
      <c r="D91" s="10"/>
      <c r="E91" s="48"/>
      <c r="F91" s="13"/>
      <c r="G91" s="9"/>
      <c r="H91" s="11"/>
      <c r="I91" s="9"/>
      <c r="J91" s="9"/>
    </row>
    <row r="92" spans="1:13" x14ac:dyDescent="0.5">
      <c r="A92" s="10"/>
      <c r="B92" s="9"/>
      <c r="C92" s="9"/>
      <c r="D92" s="10"/>
      <c r="E92" s="48"/>
      <c r="F92" s="9"/>
      <c r="G92" s="9"/>
      <c r="H92" s="11"/>
      <c r="I92" s="9"/>
      <c r="J92" s="9"/>
    </row>
    <row r="93" spans="1:13" x14ac:dyDescent="0.5">
      <c r="A93" s="10"/>
      <c r="B93" s="9"/>
      <c r="C93" s="9"/>
      <c r="D93" s="10"/>
      <c r="E93" s="48"/>
      <c r="F93" s="48"/>
      <c r="G93" s="9"/>
      <c r="H93" s="11"/>
      <c r="I93" s="9"/>
      <c r="J93" s="9"/>
    </row>
    <row r="94" spans="1:13" x14ac:dyDescent="0.5">
      <c r="A94" s="10"/>
      <c r="B94" s="9"/>
      <c r="C94" s="9"/>
      <c r="D94" s="10"/>
      <c r="E94" s="48"/>
      <c r="F94" s="13"/>
      <c r="G94" s="9"/>
      <c r="H94" s="11"/>
      <c r="I94" s="9"/>
      <c r="J94" s="9"/>
      <c r="L94" s="6"/>
      <c r="M94" s="6"/>
    </row>
    <row r="95" spans="1:13" x14ac:dyDescent="0.5">
      <c r="A95" s="10"/>
      <c r="B95" s="9"/>
      <c r="C95" s="9"/>
      <c r="D95" s="10"/>
      <c r="E95" s="48"/>
      <c r="F95" s="9"/>
      <c r="G95" s="9"/>
      <c r="H95" s="11"/>
      <c r="I95" s="9"/>
      <c r="J95" s="9"/>
    </row>
    <row r="96" spans="1:13" x14ac:dyDescent="0.5">
      <c r="A96" s="10"/>
      <c r="B96" s="12"/>
      <c r="C96" s="9"/>
      <c r="D96" s="10"/>
      <c r="E96" s="48"/>
      <c r="F96" s="9"/>
      <c r="G96" s="10"/>
      <c r="H96" s="10"/>
      <c r="I96" s="9"/>
      <c r="J96" s="9"/>
    </row>
    <row r="97" spans="1:12" x14ac:dyDescent="0.5">
      <c r="A97" s="10"/>
      <c r="B97" s="9"/>
      <c r="C97" s="9"/>
      <c r="D97" s="10"/>
      <c r="E97" s="48"/>
      <c r="F97" s="9"/>
      <c r="G97" s="9"/>
      <c r="H97" s="11"/>
      <c r="I97" s="9"/>
      <c r="J97" s="9"/>
    </row>
    <row r="98" spans="1:12" x14ac:dyDescent="0.5">
      <c r="A98" s="10"/>
      <c r="B98" s="9"/>
      <c r="C98" s="9"/>
      <c r="D98" s="10"/>
      <c r="E98" s="48"/>
      <c r="F98" s="9"/>
      <c r="G98" s="9"/>
      <c r="H98" s="11"/>
      <c r="I98" s="9"/>
      <c r="J98" s="9"/>
    </row>
    <row r="99" spans="1:12" x14ac:dyDescent="0.5">
      <c r="A99" s="10"/>
      <c r="B99" s="14"/>
      <c r="C99" s="9"/>
      <c r="D99" s="10"/>
      <c r="E99" s="48"/>
      <c r="F99" s="9"/>
      <c r="G99" s="9"/>
      <c r="H99" s="11"/>
      <c r="I99" s="9"/>
      <c r="J99" s="9"/>
    </row>
    <row r="100" spans="1:12" s="4" customFormat="1" ht="42" customHeight="1" x14ac:dyDescent="0.45">
      <c r="A100" s="15"/>
      <c r="B100" s="16"/>
      <c r="C100" s="16"/>
      <c r="D100" s="15"/>
      <c r="E100" s="103"/>
      <c r="F100" s="16"/>
      <c r="G100" s="16"/>
      <c r="H100" s="17"/>
      <c r="I100" s="16"/>
      <c r="J100" s="16"/>
    </row>
    <row r="101" spans="1:12" x14ac:dyDescent="0.5">
      <c r="A101" s="10"/>
      <c r="B101" s="9"/>
      <c r="C101" s="9"/>
      <c r="D101" s="15"/>
      <c r="E101" s="103"/>
      <c r="F101" s="16"/>
      <c r="G101" s="16"/>
      <c r="H101" s="17"/>
      <c r="I101" s="16"/>
      <c r="J101" s="9"/>
    </row>
    <row r="102" spans="1:12" x14ac:dyDescent="0.5">
      <c r="A102" s="10"/>
      <c r="B102" s="9"/>
      <c r="C102" s="9"/>
      <c r="D102" s="10"/>
      <c r="E102" s="48"/>
      <c r="F102" s="9"/>
      <c r="G102" s="13"/>
      <c r="H102" s="13"/>
      <c r="I102" s="16"/>
      <c r="J102" s="9"/>
    </row>
    <row r="103" spans="1:12" x14ac:dyDescent="0.5">
      <c r="A103" s="10"/>
      <c r="B103" s="12"/>
      <c r="C103" s="9"/>
      <c r="D103" s="10"/>
      <c r="E103" s="48"/>
      <c r="F103" s="9"/>
      <c r="G103" s="10"/>
      <c r="H103" s="10"/>
      <c r="I103" s="9"/>
      <c r="J103" s="9"/>
    </row>
    <row r="104" spans="1:12" x14ac:dyDescent="0.5">
      <c r="A104" s="10"/>
      <c r="B104" s="9"/>
      <c r="C104" s="9"/>
      <c r="D104" s="10"/>
      <c r="E104" s="48"/>
      <c r="F104" s="13"/>
      <c r="G104" s="9"/>
      <c r="H104" s="17"/>
      <c r="I104" s="16"/>
      <c r="J104" s="9"/>
    </row>
    <row r="105" spans="1:12" x14ac:dyDescent="0.5">
      <c r="A105" s="10"/>
      <c r="B105" s="9"/>
      <c r="C105" s="9"/>
      <c r="D105" s="15"/>
      <c r="E105" s="103"/>
      <c r="F105" s="16"/>
      <c r="G105" s="16"/>
      <c r="H105" s="17"/>
      <c r="I105" s="16"/>
      <c r="J105" s="9"/>
    </row>
    <row r="106" spans="1:12" x14ac:dyDescent="0.5">
      <c r="A106" s="10"/>
      <c r="B106" s="9"/>
      <c r="C106" s="9"/>
      <c r="D106" s="10"/>
      <c r="E106" s="48"/>
      <c r="F106" s="13"/>
      <c r="G106" s="16"/>
      <c r="H106" s="17"/>
      <c r="I106" s="16"/>
      <c r="J106" s="9"/>
    </row>
    <row r="107" spans="1:12" s="39" customFormat="1" x14ac:dyDescent="0.5">
      <c r="A107" s="49"/>
      <c r="B107" s="50"/>
      <c r="C107" s="17"/>
      <c r="D107" s="15"/>
      <c r="E107" s="95"/>
      <c r="F107" s="51"/>
      <c r="G107" s="51"/>
      <c r="H107" s="51"/>
      <c r="I107" s="51"/>
      <c r="J107" s="15"/>
    </row>
    <row r="108" spans="1:12" s="2" customFormat="1" x14ac:dyDescent="0.45">
      <c r="A108" s="18"/>
      <c r="B108" s="19"/>
      <c r="C108" s="20"/>
      <c r="D108" s="21"/>
      <c r="E108" s="104"/>
      <c r="F108" s="19"/>
      <c r="G108" s="19"/>
      <c r="H108" s="22"/>
      <c r="I108" s="19"/>
      <c r="J108" s="20"/>
    </row>
    <row r="109" spans="1:12" x14ac:dyDescent="0.5">
      <c r="A109" s="10"/>
      <c r="B109" s="9"/>
      <c r="C109" s="9"/>
      <c r="D109" s="10"/>
      <c r="E109" s="48"/>
      <c r="F109" s="9"/>
      <c r="G109" s="23"/>
      <c r="H109" s="23"/>
      <c r="I109" s="16"/>
      <c r="J109" s="9"/>
      <c r="K109" s="6"/>
    </row>
    <row r="110" spans="1:12" x14ac:dyDescent="0.5">
      <c r="A110" s="10"/>
      <c r="B110" s="12"/>
      <c r="C110" s="9"/>
      <c r="D110" s="10"/>
      <c r="E110" s="48"/>
      <c r="F110" s="9"/>
      <c r="G110" s="9"/>
      <c r="H110" s="11"/>
      <c r="I110" s="9"/>
      <c r="J110" s="9"/>
      <c r="K110" s="6"/>
      <c r="L110" s="6"/>
    </row>
    <row r="111" spans="1:12" x14ac:dyDescent="0.5">
      <c r="A111" s="10"/>
      <c r="B111" s="9"/>
      <c r="C111" s="9"/>
      <c r="D111" s="10"/>
      <c r="E111" s="103"/>
      <c r="F111" s="16"/>
      <c r="G111" s="16"/>
      <c r="H111" s="17"/>
      <c r="I111" s="16"/>
      <c r="J111" s="9"/>
    </row>
    <row r="112" spans="1:12" x14ac:dyDescent="0.5">
      <c r="A112" s="10"/>
      <c r="B112" s="9"/>
      <c r="C112" s="9"/>
      <c r="D112" s="10"/>
      <c r="E112" s="48"/>
      <c r="F112" s="13"/>
      <c r="G112" s="9"/>
      <c r="H112" s="17"/>
      <c r="I112" s="16"/>
      <c r="J112" s="9"/>
    </row>
    <row r="113" spans="1:10" x14ac:dyDescent="0.5">
      <c r="A113" s="10"/>
      <c r="B113" s="9"/>
      <c r="C113" s="9"/>
      <c r="D113" s="10"/>
      <c r="E113" s="103"/>
      <c r="F113" s="16"/>
      <c r="G113" s="16"/>
      <c r="H113" s="17"/>
      <c r="I113" s="16"/>
      <c r="J113" s="9"/>
    </row>
    <row r="114" spans="1:10" x14ac:dyDescent="0.5">
      <c r="A114" s="10"/>
      <c r="B114" s="9"/>
      <c r="C114" s="9"/>
      <c r="D114" s="10"/>
      <c r="E114" s="103"/>
      <c r="F114" s="16"/>
      <c r="G114" s="16"/>
      <c r="H114" s="17"/>
      <c r="I114" s="16"/>
      <c r="J114" s="9"/>
    </row>
    <row r="115" spans="1:10" x14ac:dyDescent="0.5">
      <c r="A115" s="10"/>
      <c r="B115" s="9"/>
      <c r="C115" s="9"/>
      <c r="D115" s="10"/>
      <c r="E115" s="103"/>
      <c r="F115" s="16"/>
      <c r="G115" s="16"/>
      <c r="H115" s="17"/>
      <c r="I115" s="16"/>
      <c r="J115" s="9"/>
    </row>
    <row r="116" spans="1:10" x14ac:dyDescent="0.5">
      <c r="A116" s="10"/>
      <c r="B116" s="9"/>
      <c r="C116" s="9"/>
      <c r="D116" s="10"/>
      <c r="E116" s="48"/>
      <c r="F116" s="9"/>
      <c r="G116" s="13"/>
      <c r="H116" s="13"/>
      <c r="I116" s="16"/>
      <c r="J116" s="9"/>
    </row>
    <row r="117" spans="1:10" x14ac:dyDescent="0.5">
      <c r="A117" s="10"/>
      <c r="B117" s="12"/>
      <c r="C117" s="9"/>
      <c r="D117" s="10"/>
      <c r="E117" s="48"/>
      <c r="F117" s="9"/>
      <c r="G117" s="9"/>
      <c r="H117" s="11"/>
      <c r="I117" s="9"/>
      <c r="J117" s="9"/>
    </row>
    <row r="118" spans="1:10" x14ac:dyDescent="0.5">
      <c r="A118" s="10"/>
      <c r="B118" s="9"/>
      <c r="C118" s="9"/>
      <c r="D118" s="10"/>
      <c r="E118" s="48"/>
      <c r="F118" s="13"/>
      <c r="G118" s="9"/>
      <c r="H118" s="11"/>
      <c r="I118" s="16"/>
      <c r="J118" s="9"/>
    </row>
    <row r="119" spans="1:10" x14ac:dyDescent="0.5">
      <c r="A119" s="10"/>
      <c r="B119" s="9"/>
      <c r="C119" s="11"/>
      <c r="D119" s="10"/>
      <c r="E119" s="48"/>
      <c r="F119" s="13"/>
      <c r="G119" s="9"/>
      <c r="H119" s="11"/>
      <c r="I119" s="16"/>
      <c r="J119" s="9"/>
    </row>
    <row r="120" spans="1:10" x14ac:dyDescent="0.5">
      <c r="A120" s="10"/>
      <c r="B120" s="9"/>
      <c r="C120" s="11"/>
      <c r="D120" s="10"/>
      <c r="E120" s="48"/>
      <c r="F120" s="9"/>
      <c r="G120" s="13"/>
      <c r="H120" s="13"/>
      <c r="I120" s="16"/>
      <c r="J120" s="9"/>
    </row>
    <row r="121" spans="1:10" x14ac:dyDescent="0.5">
      <c r="A121" s="10"/>
      <c r="B121" s="9"/>
      <c r="C121" s="9"/>
      <c r="D121" s="10"/>
      <c r="E121" s="103"/>
      <c r="F121" s="16"/>
      <c r="G121" s="16"/>
      <c r="H121" s="17"/>
      <c r="I121" s="16"/>
      <c r="J121" s="9"/>
    </row>
    <row r="122" spans="1:10" x14ac:dyDescent="0.5">
      <c r="A122" s="10"/>
      <c r="B122" s="9"/>
      <c r="C122" s="9"/>
      <c r="D122" s="10"/>
      <c r="E122" s="103"/>
      <c r="F122" s="16"/>
      <c r="G122" s="16"/>
      <c r="H122" s="17"/>
      <c r="I122" s="16"/>
      <c r="J122" s="9"/>
    </row>
    <row r="123" spans="1:10" x14ac:dyDescent="0.5">
      <c r="A123" s="10"/>
      <c r="B123" s="9"/>
      <c r="C123" s="9"/>
      <c r="D123" s="10"/>
      <c r="E123" s="103"/>
      <c r="F123" s="16"/>
      <c r="G123" s="16"/>
      <c r="H123" s="17"/>
      <c r="I123" s="16"/>
      <c r="J123" s="9"/>
    </row>
    <row r="124" spans="1:10" x14ac:dyDescent="0.5">
      <c r="A124" s="10"/>
      <c r="B124" s="9"/>
      <c r="C124" s="9"/>
      <c r="D124" s="10"/>
      <c r="E124" s="103"/>
      <c r="F124" s="16"/>
      <c r="G124" s="16"/>
      <c r="H124" s="17"/>
      <c r="I124" s="16"/>
      <c r="J124" s="9"/>
    </row>
    <row r="125" spans="1:10" x14ac:dyDescent="0.5">
      <c r="A125" s="10"/>
      <c r="B125" s="9"/>
      <c r="C125" s="9"/>
      <c r="D125" s="10"/>
      <c r="E125" s="103"/>
      <c r="F125" s="16"/>
      <c r="G125" s="16"/>
      <c r="H125" s="17"/>
      <c r="I125" s="16"/>
      <c r="J125" s="9"/>
    </row>
    <row r="126" spans="1:10" x14ac:dyDescent="0.5">
      <c r="A126" s="10"/>
      <c r="B126" s="9"/>
      <c r="C126" s="9"/>
      <c r="D126" s="10"/>
      <c r="E126" s="103"/>
      <c r="F126" s="16"/>
      <c r="G126" s="16"/>
      <c r="H126" s="17"/>
      <c r="I126" s="16"/>
      <c r="J126" s="9"/>
    </row>
    <row r="127" spans="1:10" x14ac:dyDescent="0.5">
      <c r="A127" s="10"/>
      <c r="B127" s="9"/>
      <c r="C127" s="9"/>
      <c r="D127" s="10"/>
      <c r="E127" s="48"/>
      <c r="F127" s="13"/>
      <c r="G127" s="9"/>
      <c r="H127" s="17"/>
      <c r="I127" s="16"/>
      <c r="J127" s="9"/>
    </row>
    <row r="128" spans="1:10" x14ac:dyDescent="0.5">
      <c r="A128" s="10"/>
      <c r="B128" s="9"/>
      <c r="C128" s="9"/>
      <c r="D128" s="10"/>
      <c r="E128" s="103"/>
      <c r="F128" s="16"/>
      <c r="G128" s="16"/>
      <c r="H128" s="17"/>
      <c r="I128" s="16"/>
      <c r="J128" s="9"/>
    </row>
    <row r="129" spans="1:12" x14ac:dyDescent="0.5">
      <c r="A129" s="10"/>
      <c r="B129" s="9"/>
      <c r="C129" s="9"/>
      <c r="D129" s="10"/>
      <c r="E129" s="103"/>
      <c r="F129" s="16"/>
      <c r="G129" s="16"/>
      <c r="H129" s="17"/>
      <c r="I129" s="16"/>
      <c r="J129" s="9"/>
    </row>
    <row r="130" spans="1:12" x14ac:dyDescent="0.5">
      <c r="A130" s="10"/>
      <c r="B130" s="9"/>
      <c r="C130" s="9"/>
      <c r="D130" s="10"/>
      <c r="E130" s="103"/>
      <c r="F130" s="16"/>
      <c r="G130" s="16"/>
      <c r="H130" s="17"/>
      <c r="I130" s="16"/>
      <c r="J130" s="9"/>
    </row>
    <row r="131" spans="1:12" x14ac:dyDescent="0.5">
      <c r="A131" s="10"/>
      <c r="B131" s="12"/>
      <c r="C131" s="9"/>
      <c r="D131" s="10"/>
      <c r="E131" s="103"/>
      <c r="F131" s="16"/>
      <c r="G131" s="16"/>
      <c r="H131" s="17"/>
      <c r="I131" s="16"/>
      <c r="J131" s="9"/>
    </row>
    <row r="132" spans="1:12" x14ac:dyDescent="0.5">
      <c r="A132" s="10"/>
      <c r="B132" s="9"/>
      <c r="C132" s="9"/>
      <c r="D132" s="10"/>
      <c r="E132" s="48"/>
      <c r="F132" s="13"/>
      <c r="G132" s="9"/>
      <c r="H132" s="11"/>
      <c r="I132" s="16"/>
      <c r="J132" s="9"/>
    </row>
    <row r="133" spans="1:12" x14ac:dyDescent="0.5">
      <c r="A133" s="10"/>
      <c r="B133" s="9"/>
      <c r="C133" s="9"/>
      <c r="D133" s="10"/>
      <c r="E133" s="48"/>
      <c r="F133" s="13"/>
      <c r="G133" s="9"/>
      <c r="H133" s="11"/>
      <c r="I133" s="16"/>
      <c r="J133" s="9"/>
    </row>
    <row r="134" spans="1:12" x14ac:dyDescent="0.5">
      <c r="A134" s="10"/>
      <c r="B134" s="9"/>
      <c r="C134" s="9"/>
      <c r="D134" s="10"/>
      <c r="E134" s="48"/>
      <c r="F134" s="9"/>
      <c r="G134" s="13"/>
      <c r="H134" s="13"/>
      <c r="I134" s="16"/>
      <c r="J134" s="9"/>
    </row>
    <row r="135" spans="1:12" x14ac:dyDescent="0.5">
      <c r="A135" s="10"/>
      <c r="B135" s="9"/>
      <c r="C135" s="9"/>
      <c r="D135" s="10"/>
      <c r="E135" s="103"/>
      <c r="F135" s="16"/>
      <c r="G135" s="16"/>
      <c r="H135" s="17"/>
      <c r="I135" s="16"/>
      <c r="J135" s="9"/>
    </row>
    <row r="136" spans="1:12" x14ac:dyDescent="0.5">
      <c r="A136" s="10"/>
      <c r="B136" s="9"/>
      <c r="C136" s="9"/>
      <c r="D136" s="10"/>
      <c r="E136" s="103"/>
      <c r="F136" s="16"/>
      <c r="G136" s="16"/>
      <c r="H136" s="17"/>
      <c r="I136" s="16"/>
      <c r="J136" s="9"/>
    </row>
    <row r="137" spans="1:12" x14ac:dyDescent="0.5">
      <c r="A137" s="10"/>
      <c r="B137" s="9"/>
      <c r="C137" s="9"/>
      <c r="D137" s="10"/>
      <c r="E137" s="103"/>
      <c r="F137" s="16"/>
      <c r="G137" s="16"/>
      <c r="H137" s="17"/>
      <c r="I137" s="16"/>
      <c r="J137" s="9"/>
      <c r="L137" s="6"/>
    </row>
    <row r="138" spans="1:12" x14ac:dyDescent="0.5">
      <c r="A138" s="10"/>
      <c r="B138" s="12"/>
      <c r="C138" s="9"/>
      <c r="D138" s="10"/>
      <c r="E138" s="103"/>
      <c r="F138" s="16"/>
      <c r="G138" s="16"/>
      <c r="H138" s="17"/>
      <c r="I138" s="16"/>
      <c r="J138" s="9"/>
    </row>
    <row r="139" spans="1:12" x14ac:dyDescent="0.5">
      <c r="A139" s="10"/>
      <c r="B139" s="9"/>
      <c r="C139" s="9"/>
      <c r="D139" s="15"/>
      <c r="E139" s="103"/>
      <c r="F139" s="16"/>
      <c r="G139" s="16"/>
      <c r="H139" s="17"/>
      <c r="I139" s="16"/>
      <c r="J139" s="9"/>
    </row>
    <row r="140" spans="1:12" x14ac:dyDescent="0.5">
      <c r="A140" s="10"/>
      <c r="B140" s="9"/>
      <c r="C140" s="9"/>
      <c r="D140" s="15"/>
      <c r="E140" s="103"/>
      <c r="F140" s="16"/>
      <c r="G140" s="16"/>
      <c r="H140" s="17"/>
      <c r="I140" s="16"/>
      <c r="J140" s="9"/>
    </row>
    <row r="141" spans="1:12" x14ac:dyDescent="0.5">
      <c r="A141" s="10"/>
      <c r="B141" s="9"/>
      <c r="C141" s="9"/>
      <c r="D141" s="15"/>
      <c r="E141" s="103"/>
      <c r="F141" s="16"/>
      <c r="G141" s="16"/>
      <c r="H141" s="17"/>
      <c r="I141" s="16"/>
      <c r="J141" s="9"/>
      <c r="L141" s="6"/>
    </row>
    <row r="142" spans="1:12" x14ac:dyDescent="0.5">
      <c r="A142" s="10"/>
      <c r="B142" s="12"/>
      <c r="C142" s="9"/>
      <c r="D142" s="10"/>
      <c r="E142" s="103"/>
      <c r="F142" s="16"/>
      <c r="G142" s="16"/>
      <c r="H142" s="17"/>
      <c r="I142" s="16"/>
      <c r="J142" s="9"/>
    </row>
    <row r="143" spans="1:12" x14ac:dyDescent="0.5">
      <c r="A143" s="10"/>
      <c r="B143" s="9"/>
      <c r="C143" s="9"/>
      <c r="D143" s="15"/>
      <c r="E143" s="103"/>
      <c r="F143" s="16"/>
      <c r="G143" s="13"/>
      <c r="H143" s="13"/>
      <c r="I143" s="16"/>
      <c r="J143" s="9"/>
    </row>
    <row r="144" spans="1:12" x14ac:dyDescent="0.5">
      <c r="A144" s="10"/>
      <c r="B144" s="24"/>
      <c r="C144" s="9"/>
      <c r="D144" s="10"/>
      <c r="E144" s="103"/>
      <c r="F144" s="25"/>
      <c r="G144" s="16"/>
      <c r="H144" s="25"/>
      <c r="I144" s="25"/>
      <c r="J144" s="9"/>
      <c r="K144" s="6"/>
    </row>
    <row r="145" spans="1:10" s="2" customFormat="1" ht="21" customHeight="1" x14ac:dyDescent="0.5">
      <c r="A145" s="10"/>
      <c r="B145" s="26"/>
      <c r="C145" s="9"/>
      <c r="D145" s="10"/>
      <c r="E145" s="48"/>
      <c r="F145" s="9"/>
      <c r="G145" s="9"/>
      <c r="H145" s="11"/>
      <c r="I145" s="27"/>
      <c r="J145" s="18"/>
    </row>
    <row r="146" spans="1:10" ht="21" customHeight="1" x14ac:dyDescent="0.5">
      <c r="A146" s="10"/>
      <c r="B146" s="28"/>
      <c r="C146" s="16"/>
      <c r="D146" s="15"/>
      <c r="E146" s="29"/>
      <c r="F146" s="30"/>
      <c r="G146" s="31"/>
      <c r="H146" s="30"/>
      <c r="I146" s="30"/>
      <c r="J146" s="9"/>
    </row>
    <row r="147" spans="1:10" ht="21" customHeight="1" x14ac:dyDescent="0.5">
      <c r="A147" s="10"/>
      <c r="B147" s="28"/>
      <c r="C147" s="16"/>
      <c r="D147" s="15"/>
      <c r="E147" s="29"/>
      <c r="F147" s="30"/>
      <c r="G147" s="31"/>
      <c r="H147" s="30"/>
      <c r="I147" s="30"/>
      <c r="J147" s="9"/>
    </row>
    <row r="148" spans="1:10" ht="21" customHeight="1" x14ac:dyDescent="0.5">
      <c r="A148" s="10"/>
      <c r="B148" s="28"/>
      <c r="C148" s="16"/>
      <c r="D148" s="15"/>
      <c r="E148" s="29"/>
      <c r="F148" s="30"/>
      <c r="G148" s="31"/>
      <c r="H148" s="30"/>
      <c r="I148" s="30"/>
      <c r="J148" s="9"/>
    </row>
    <row r="149" spans="1:10" ht="21" customHeight="1" x14ac:dyDescent="0.5">
      <c r="A149" s="10"/>
      <c r="B149" s="28"/>
      <c r="C149" s="16"/>
      <c r="D149" s="15"/>
      <c r="E149" s="29"/>
      <c r="F149" s="30"/>
      <c r="G149" s="31"/>
      <c r="H149" s="30"/>
      <c r="I149" s="30"/>
      <c r="J149" s="9"/>
    </row>
    <row r="150" spans="1:10" ht="21" customHeight="1" x14ac:dyDescent="0.5">
      <c r="A150" s="10"/>
      <c r="B150" s="28"/>
      <c r="C150" s="16"/>
      <c r="D150" s="15"/>
      <c r="E150" s="29"/>
      <c r="F150" s="30"/>
      <c r="G150" s="31"/>
      <c r="H150" s="30"/>
      <c r="I150" s="30"/>
      <c r="J150" s="9"/>
    </row>
    <row r="151" spans="1:10" ht="21" customHeight="1" x14ac:dyDescent="0.5">
      <c r="A151" s="10"/>
      <c r="B151" s="28"/>
      <c r="C151" s="16"/>
      <c r="D151" s="15"/>
      <c r="E151" s="29"/>
      <c r="F151" s="30"/>
      <c r="G151" s="31"/>
      <c r="H151" s="30"/>
      <c r="I151" s="30"/>
      <c r="J151" s="9"/>
    </row>
    <row r="152" spans="1:10" ht="21" customHeight="1" x14ac:dyDescent="0.5">
      <c r="A152" s="10"/>
      <c r="B152" s="28"/>
      <c r="C152" s="16"/>
      <c r="D152" s="15"/>
      <c r="E152" s="29"/>
      <c r="F152" s="30"/>
      <c r="G152" s="32"/>
      <c r="H152" s="32"/>
      <c r="I152" s="30"/>
      <c r="J152" s="9"/>
    </row>
    <row r="153" spans="1:10" ht="21" customHeight="1" x14ac:dyDescent="0.5">
      <c r="A153" s="10"/>
      <c r="B153" s="28"/>
      <c r="C153" s="16"/>
      <c r="D153" s="15"/>
      <c r="E153" s="29"/>
      <c r="F153" s="30"/>
      <c r="G153" s="31"/>
      <c r="H153" s="30"/>
      <c r="I153" s="30"/>
      <c r="J153" s="9"/>
    </row>
    <row r="154" spans="1:10" ht="39" customHeight="1" x14ac:dyDescent="0.5">
      <c r="A154" s="10"/>
      <c r="B154" s="28"/>
      <c r="C154" s="16"/>
      <c r="D154" s="15"/>
      <c r="E154" s="29"/>
      <c r="F154" s="30"/>
      <c r="G154" s="31"/>
      <c r="H154" s="30"/>
      <c r="I154" s="30"/>
      <c r="J154" s="9"/>
    </row>
    <row r="155" spans="1:10" ht="18" customHeight="1" x14ac:dyDescent="0.5">
      <c r="A155" s="10"/>
      <c r="B155" s="28"/>
      <c r="C155" s="16"/>
      <c r="D155" s="15"/>
      <c r="E155" s="29"/>
      <c r="F155" s="30"/>
      <c r="G155" s="31"/>
      <c r="H155" s="30"/>
      <c r="I155" s="30"/>
      <c r="J155" s="9"/>
    </row>
    <row r="156" spans="1:10" ht="18" customHeight="1" x14ac:dyDescent="0.5">
      <c r="A156" s="10"/>
      <c r="B156" s="28"/>
      <c r="C156" s="16"/>
      <c r="D156" s="15"/>
      <c r="E156" s="29"/>
      <c r="F156" s="30"/>
      <c r="G156" s="31"/>
      <c r="H156" s="30"/>
      <c r="I156" s="30"/>
      <c r="J156" s="9"/>
    </row>
    <row r="157" spans="1:10" ht="18" customHeight="1" x14ac:dyDescent="0.5">
      <c r="A157" s="10"/>
      <c r="B157" s="28"/>
      <c r="C157" s="16"/>
      <c r="D157" s="15"/>
      <c r="E157" s="29"/>
      <c r="F157" s="30"/>
      <c r="G157" s="31"/>
      <c r="H157" s="30"/>
      <c r="I157" s="30"/>
      <c r="J157" s="9"/>
    </row>
    <row r="158" spans="1:10" ht="18" customHeight="1" x14ac:dyDescent="0.5">
      <c r="A158" s="10"/>
      <c r="B158" s="28"/>
      <c r="C158" s="16"/>
      <c r="D158" s="15"/>
      <c r="E158" s="29"/>
      <c r="F158" s="30"/>
      <c r="G158" s="31"/>
      <c r="H158" s="30"/>
      <c r="I158" s="30"/>
      <c r="J158" s="9"/>
    </row>
    <row r="159" spans="1:10" ht="18" customHeight="1" x14ac:dyDescent="0.5">
      <c r="A159" s="10"/>
      <c r="B159" s="28"/>
      <c r="C159" s="16"/>
      <c r="D159" s="15"/>
      <c r="E159" s="29"/>
      <c r="F159" s="30"/>
      <c r="G159" s="31"/>
      <c r="H159" s="30"/>
      <c r="I159" s="30"/>
      <c r="J159" s="9"/>
    </row>
    <row r="160" spans="1:10" ht="18" customHeight="1" x14ac:dyDescent="0.5">
      <c r="A160" s="10"/>
      <c r="B160" s="28"/>
      <c r="C160" s="16"/>
      <c r="D160" s="15"/>
      <c r="E160" s="29"/>
      <c r="F160" s="30"/>
      <c r="G160" s="31"/>
      <c r="H160" s="30"/>
      <c r="I160" s="30"/>
      <c r="J160" s="9"/>
    </row>
    <row r="161" spans="1:10" ht="18" customHeight="1" x14ac:dyDescent="0.5">
      <c r="A161" s="10"/>
      <c r="B161" s="28"/>
      <c r="C161" s="16"/>
      <c r="D161" s="15"/>
      <c r="E161" s="29"/>
      <c r="F161" s="30"/>
      <c r="G161" s="31"/>
      <c r="H161" s="30"/>
      <c r="I161" s="30"/>
      <c r="J161" s="9"/>
    </row>
    <row r="162" spans="1:10" ht="18" customHeight="1" x14ac:dyDescent="0.5">
      <c r="A162" s="10"/>
      <c r="B162" s="28"/>
      <c r="C162" s="16"/>
      <c r="D162" s="15"/>
      <c r="E162" s="29"/>
      <c r="F162" s="30"/>
      <c r="G162" s="31"/>
      <c r="H162" s="30"/>
      <c r="I162" s="30"/>
      <c r="J162" s="9"/>
    </row>
    <row r="163" spans="1:10" ht="18" customHeight="1" x14ac:dyDescent="0.5">
      <c r="A163" s="10"/>
      <c r="B163" s="28"/>
      <c r="C163" s="16"/>
      <c r="D163" s="15"/>
      <c r="E163" s="29"/>
      <c r="F163" s="30"/>
      <c r="G163" s="31"/>
      <c r="H163" s="30"/>
      <c r="I163" s="30"/>
      <c r="J163" s="9"/>
    </row>
    <row r="164" spans="1:10" ht="18" customHeight="1" x14ac:dyDescent="0.5">
      <c r="A164" s="10"/>
      <c r="B164" s="28"/>
      <c r="C164" s="16"/>
      <c r="D164" s="15"/>
      <c r="E164" s="29"/>
      <c r="F164" s="30"/>
      <c r="G164" s="31"/>
      <c r="H164" s="30"/>
      <c r="I164" s="30"/>
      <c r="J164" s="9"/>
    </row>
    <row r="165" spans="1:10" ht="18" customHeight="1" x14ac:dyDescent="0.5">
      <c r="A165" s="10"/>
      <c r="B165" s="28"/>
      <c r="C165" s="16"/>
      <c r="D165" s="15"/>
      <c r="E165" s="29"/>
      <c r="F165" s="30"/>
      <c r="G165" s="31"/>
      <c r="H165" s="30"/>
      <c r="I165" s="30"/>
      <c r="J165" s="9"/>
    </row>
    <row r="166" spans="1:10" s="39" customFormat="1" x14ac:dyDescent="0.5">
      <c r="A166" s="52"/>
      <c r="B166" s="53"/>
      <c r="C166" s="11"/>
      <c r="D166" s="10"/>
      <c r="E166" s="48"/>
      <c r="F166" s="54"/>
      <c r="G166" s="54"/>
      <c r="H166" s="54"/>
      <c r="I166" s="54"/>
      <c r="J166" s="10"/>
    </row>
    <row r="167" spans="1:10" ht="18" customHeight="1" x14ac:dyDescent="0.5">
      <c r="A167" s="10"/>
      <c r="B167" s="28"/>
      <c r="C167" s="16"/>
      <c r="D167" s="15"/>
      <c r="E167" s="29"/>
      <c r="F167" s="30"/>
      <c r="G167" s="31"/>
      <c r="H167" s="30"/>
      <c r="I167" s="30"/>
      <c r="J167" s="9"/>
    </row>
    <row r="168" spans="1:10" s="39" customFormat="1" x14ac:dyDescent="0.5">
      <c r="A168" s="52"/>
      <c r="B168" s="53"/>
      <c r="C168" s="11"/>
      <c r="D168" s="10"/>
      <c r="E168" s="48"/>
      <c r="F168" s="54"/>
      <c r="G168" s="54"/>
      <c r="H168" s="54"/>
      <c r="I168" s="54"/>
      <c r="J168" s="10"/>
    </row>
    <row r="169" spans="1:10" ht="18" customHeight="1" x14ac:dyDescent="0.5">
      <c r="A169" s="10"/>
      <c r="B169" s="28"/>
      <c r="C169" s="16"/>
      <c r="D169" s="15"/>
      <c r="E169" s="29"/>
      <c r="F169" s="30"/>
      <c r="G169" s="31"/>
      <c r="H169" s="30"/>
      <c r="I169" s="30"/>
      <c r="J169" s="9"/>
    </row>
    <row r="170" spans="1:10" s="39" customFormat="1" x14ac:dyDescent="0.5">
      <c r="A170" s="52"/>
      <c r="B170" s="53"/>
      <c r="C170" s="11"/>
      <c r="D170" s="10"/>
      <c r="E170" s="48"/>
      <c r="F170" s="54"/>
      <c r="G170" s="54"/>
      <c r="H170" s="54"/>
      <c r="I170" s="54"/>
      <c r="J170" s="10"/>
    </row>
    <row r="171" spans="1:10" ht="18" customHeight="1" x14ac:dyDescent="0.5">
      <c r="A171" s="10"/>
      <c r="B171" s="28"/>
      <c r="C171" s="16"/>
      <c r="D171" s="15"/>
      <c r="E171" s="29"/>
      <c r="F171" s="30"/>
      <c r="G171" s="31"/>
      <c r="H171" s="30"/>
      <c r="I171" s="30"/>
      <c r="J171" s="9"/>
    </row>
    <row r="172" spans="1:10" s="39" customFormat="1" x14ac:dyDescent="0.5">
      <c r="A172" s="52"/>
      <c r="B172" s="55"/>
      <c r="C172" s="11"/>
      <c r="D172" s="10"/>
      <c r="E172" s="48"/>
      <c r="F172" s="54"/>
      <c r="G172" s="54"/>
      <c r="H172" s="54"/>
      <c r="I172" s="54"/>
      <c r="J172" s="10"/>
    </row>
    <row r="173" spans="1:10" ht="18" customHeight="1" x14ac:dyDescent="0.5">
      <c r="A173" s="10"/>
      <c r="B173" s="28"/>
      <c r="C173" s="16"/>
      <c r="D173" s="15"/>
      <c r="E173" s="29"/>
      <c r="F173" s="30"/>
      <c r="G173" s="31"/>
      <c r="H173" s="30"/>
      <c r="I173" s="30"/>
      <c r="J173" s="9"/>
    </row>
    <row r="174" spans="1:10" ht="18" customHeight="1" x14ac:dyDescent="0.5">
      <c r="A174" s="10"/>
      <c r="B174" s="28"/>
      <c r="C174" s="16"/>
      <c r="D174" s="15"/>
      <c r="E174" s="29"/>
      <c r="F174" s="30"/>
      <c r="G174" s="31"/>
      <c r="H174" s="30"/>
      <c r="I174" s="30"/>
      <c r="J174" s="9"/>
    </row>
    <row r="175" spans="1:10" ht="18" customHeight="1" x14ac:dyDescent="0.5">
      <c r="A175" s="10"/>
      <c r="B175" s="28"/>
      <c r="C175" s="16"/>
      <c r="D175" s="15"/>
      <c r="E175" s="29"/>
      <c r="F175" s="30"/>
      <c r="G175" s="31"/>
      <c r="H175" s="30"/>
      <c r="I175" s="30"/>
      <c r="J175" s="9"/>
    </row>
    <row r="176" spans="1:10" s="39" customFormat="1" x14ac:dyDescent="0.5">
      <c r="A176" s="52"/>
      <c r="B176" s="53"/>
      <c r="C176" s="11"/>
      <c r="D176" s="10"/>
      <c r="E176" s="48"/>
      <c r="F176" s="54"/>
      <c r="G176" s="54"/>
      <c r="H176" s="54"/>
      <c r="I176" s="54"/>
      <c r="J176" s="10"/>
    </row>
    <row r="177" spans="1:11" s="39" customFormat="1" x14ac:dyDescent="0.5">
      <c r="A177" s="49"/>
      <c r="B177" s="56"/>
      <c r="C177" s="17"/>
      <c r="D177" s="15"/>
      <c r="E177" s="103"/>
      <c r="F177" s="51"/>
      <c r="G177" s="54"/>
      <c r="H177" s="54"/>
      <c r="I177" s="51"/>
      <c r="J177" s="15"/>
    </row>
    <row r="178" spans="1:11" s="39" customFormat="1" x14ac:dyDescent="0.5">
      <c r="A178" s="52"/>
      <c r="B178" s="53"/>
      <c r="C178" s="11"/>
      <c r="D178" s="10"/>
      <c r="E178" s="48"/>
      <c r="F178" s="54"/>
      <c r="G178" s="54"/>
      <c r="H178" s="54"/>
      <c r="I178" s="54"/>
      <c r="J178" s="10"/>
    </row>
    <row r="179" spans="1:11" ht="18" customHeight="1" x14ac:dyDescent="0.5">
      <c r="A179" s="10"/>
      <c r="B179" s="28"/>
      <c r="C179" s="16"/>
      <c r="D179" s="15"/>
      <c r="E179" s="29"/>
      <c r="F179" s="30"/>
      <c r="G179" s="32"/>
      <c r="H179" s="32"/>
      <c r="I179" s="30"/>
      <c r="J179" s="9"/>
    </row>
    <row r="180" spans="1:11" ht="18" customHeight="1" x14ac:dyDescent="0.5">
      <c r="A180" s="10"/>
      <c r="B180" s="28"/>
      <c r="C180" s="16"/>
      <c r="D180" s="15"/>
      <c r="E180" s="47"/>
      <c r="F180" s="10"/>
      <c r="G180" s="9"/>
      <c r="H180" s="11"/>
      <c r="I180" s="9"/>
      <c r="J180" s="9"/>
    </row>
    <row r="181" spans="1:11" ht="18" customHeight="1" x14ac:dyDescent="0.5">
      <c r="A181" s="10"/>
      <c r="B181" s="28"/>
      <c r="C181" s="16"/>
      <c r="D181" s="15"/>
      <c r="E181" s="47"/>
      <c r="F181" s="10"/>
      <c r="G181" s="9"/>
      <c r="H181" s="11"/>
      <c r="I181" s="9"/>
      <c r="J181" s="9"/>
    </row>
    <row r="182" spans="1:11" ht="18" customHeight="1" x14ac:dyDescent="0.5">
      <c r="A182" s="10"/>
      <c r="B182" s="24"/>
      <c r="C182" s="9"/>
      <c r="D182" s="10"/>
      <c r="E182" s="103"/>
      <c r="F182" s="25"/>
      <c r="G182" s="25"/>
      <c r="H182" s="25"/>
      <c r="I182" s="25"/>
      <c r="J182" s="9"/>
      <c r="K182" s="6"/>
    </row>
    <row r="183" spans="1:11" ht="18" customHeight="1" x14ac:dyDescent="0.5">
      <c r="A183" s="10"/>
      <c r="B183" s="8"/>
      <c r="C183" s="9"/>
      <c r="D183" s="10"/>
      <c r="E183" s="103"/>
      <c r="F183" s="16"/>
      <c r="G183" s="16"/>
      <c r="H183" s="17"/>
      <c r="I183" s="25"/>
      <c r="J183" s="9"/>
    </row>
    <row r="184" spans="1:11" ht="18" customHeight="1" x14ac:dyDescent="0.5">
      <c r="A184" s="10"/>
      <c r="B184" s="33"/>
      <c r="C184" s="9"/>
      <c r="D184" s="10"/>
      <c r="E184" s="29"/>
      <c r="F184" s="30"/>
      <c r="G184" s="31"/>
      <c r="H184" s="30"/>
      <c r="I184" s="30"/>
      <c r="J184" s="9"/>
    </row>
    <row r="185" spans="1:11" ht="18" customHeight="1" x14ac:dyDescent="0.5">
      <c r="A185" s="10"/>
      <c r="B185" s="33"/>
      <c r="C185" s="9"/>
      <c r="D185" s="10"/>
      <c r="E185" s="29"/>
      <c r="F185" s="30"/>
      <c r="G185" s="31"/>
      <c r="H185" s="30"/>
      <c r="I185" s="30"/>
      <c r="J185" s="9"/>
    </row>
    <row r="186" spans="1:11" ht="18" customHeight="1" x14ac:dyDescent="0.5">
      <c r="A186" s="10"/>
      <c r="B186" s="24"/>
      <c r="C186" s="9"/>
      <c r="D186" s="10"/>
      <c r="E186" s="103"/>
      <c r="F186" s="25"/>
      <c r="G186" s="25"/>
      <c r="H186" s="34"/>
      <c r="I186" s="25"/>
      <c r="J186" s="9"/>
      <c r="K186" s="6"/>
    </row>
    <row r="187" spans="1:11" s="39" customFormat="1" x14ac:dyDescent="0.5">
      <c r="A187" s="52"/>
      <c r="B187" s="26"/>
      <c r="C187" s="11"/>
      <c r="D187" s="10"/>
      <c r="E187" s="48"/>
      <c r="F187" s="54"/>
      <c r="G187" s="54"/>
      <c r="H187" s="54"/>
      <c r="I187" s="54"/>
      <c r="J187" s="10"/>
    </row>
    <row r="188" spans="1:11" s="39" customFormat="1" x14ac:dyDescent="0.5">
      <c r="A188" s="49"/>
      <c r="B188" s="56"/>
      <c r="C188" s="17"/>
      <c r="D188" s="15"/>
      <c r="E188" s="103"/>
      <c r="F188" s="51"/>
      <c r="G188" s="397"/>
      <c r="H188" s="397"/>
      <c r="I188" s="51"/>
      <c r="J188" s="15"/>
    </row>
    <row r="189" spans="1:11" s="39" customFormat="1" x14ac:dyDescent="0.5">
      <c r="A189" s="52"/>
      <c r="B189" s="53"/>
      <c r="C189" s="11"/>
      <c r="D189" s="10"/>
      <c r="E189" s="48"/>
      <c r="F189" s="54"/>
      <c r="G189" s="397"/>
      <c r="H189" s="397"/>
      <c r="I189" s="54"/>
      <c r="J189" s="10"/>
    </row>
    <row r="190" spans="1:11" s="39" customFormat="1" x14ac:dyDescent="0.5">
      <c r="A190" s="52"/>
      <c r="B190" s="53"/>
      <c r="C190" s="10"/>
      <c r="D190" s="10"/>
      <c r="E190" s="47"/>
      <c r="F190" s="54"/>
      <c r="G190" s="54"/>
      <c r="H190" s="54"/>
      <c r="I190" s="54"/>
      <c r="J190" s="10"/>
    </row>
    <row r="191" spans="1:11" s="39" customFormat="1" x14ac:dyDescent="0.5">
      <c r="A191" s="52"/>
      <c r="B191" s="57"/>
      <c r="C191" s="10"/>
      <c r="D191" s="10"/>
      <c r="E191" s="47"/>
      <c r="F191" s="58"/>
      <c r="G191" s="58"/>
      <c r="H191" s="58"/>
      <c r="I191" s="58"/>
      <c r="J191" s="10"/>
    </row>
    <row r="192" spans="1:11" ht="18" customHeight="1" x14ac:dyDescent="0.5"/>
    <row r="193" ht="18" customHeight="1" x14ac:dyDescent="0.5"/>
  </sheetData>
  <mergeCells count="21">
    <mergeCell ref="G9:H9"/>
    <mergeCell ref="J9:J10"/>
    <mergeCell ref="G188:H188"/>
    <mergeCell ref="G189:H189"/>
    <mergeCell ref="A2:J2"/>
    <mergeCell ref="A3:G3"/>
    <mergeCell ref="A4:G4"/>
    <mergeCell ref="A5:B5"/>
    <mergeCell ref="A6:G6"/>
    <mergeCell ref="A9:A10"/>
    <mergeCell ref="B9:B10"/>
    <mergeCell ref="C9:C10"/>
    <mergeCell ref="D9:D10"/>
    <mergeCell ref="E9:F9"/>
    <mergeCell ref="A38:A39"/>
    <mergeCell ref="B38:B39"/>
    <mergeCell ref="C38:C39"/>
    <mergeCell ref="D38:D39"/>
    <mergeCell ref="E38:F38"/>
    <mergeCell ref="G38:H38"/>
    <mergeCell ref="J38:J39"/>
  </mergeCells>
  <pageMargins left="0.51181102362204722" right="0.15748031496062992" top="0.78740157480314965" bottom="0.62992125984251968" header="0.74803149606299213" footer="0.19685039370078741"/>
  <pageSetup paperSize="9" scale="94" fitToHeight="0" orientation="portrait" horizontalDpi="180" verticalDpi="180" r:id="rId1"/>
  <headerFooter alignWithMargins="0">
    <oddHeader>&amp;R&amp;"CordiaUPC,ตัวปกติ"หน้าที่ &amp;P /&amp;N</oddHeader>
  </headerFooter>
  <rowBreaks count="1" manualBreakCount="1">
    <brk id="37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O181"/>
  <sheetViews>
    <sheetView view="pageBreakPreview" topLeftCell="A137" zoomScale="110" zoomScaleNormal="75" zoomScaleSheetLayoutView="110" workbookViewId="0">
      <selection activeCell="B123" sqref="B123"/>
    </sheetView>
  </sheetViews>
  <sheetFormatPr defaultColWidth="9" defaultRowHeight="21.75" x14ac:dyDescent="0.5"/>
  <cols>
    <col min="1" max="1" width="6.33203125" style="3" customWidth="1"/>
    <col min="2" max="2" width="61" style="3" customWidth="1"/>
    <col min="3" max="3" width="7" style="3" hidden="1" customWidth="1"/>
    <col min="4" max="4" width="9.1640625" style="3" bestFit="1" customWidth="1"/>
    <col min="5" max="5" width="12.33203125" style="3" customWidth="1"/>
    <col min="6" max="6" width="10.6640625" style="3" hidden="1" customWidth="1"/>
    <col min="7" max="7" width="11.33203125" style="3" bestFit="1" customWidth="1"/>
    <col min="8" max="8" width="10" style="3" hidden="1" customWidth="1"/>
    <col min="9" max="9" width="0.1640625" style="3" customWidth="1"/>
    <col min="10" max="10" width="23.1640625" style="3" customWidth="1"/>
    <col min="11" max="11" width="7.83203125" style="3" bestFit="1" customWidth="1"/>
    <col min="12" max="12" width="6.5" style="108" bestFit="1" customWidth="1"/>
    <col min="13" max="13" width="7.5" style="3" bestFit="1" customWidth="1"/>
    <col min="14" max="14" width="5.33203125" style="108" bestFit="1" customWidth="1"/>
    <col min="15" max="15" width="5.33203125" style="3" bestFit="1" customWidth="1"/>
    <col min="16" max="256" width="9" style="3"/>
    <col min="257" max="257" width="6.33203125" style="3" customWidth="1"/>
    <col min="258" max="258" width="74.1640625" style="3" customWidth="1"/>
    <col min="259" max="259" width="7.5" style="3" customWidth="1"/>
    <col min="260" max="260" width="7" style="3" customWidth="1"/>
    <col min="261" max="261" width="10" style="3" bestFit="1" customWidth="1"/>
    <col min="262" max="262" width="10.6640625" style="3" bestFit="1" customWidth="1"/>
    <col min="263" max="263" width="8.83203125" style="3" customWidth="1"/>
    <col min="264" max="264" width="10.83203125" style="3" customWidth="1"/>
    <col min="265" max="265" width="14.83203125" style="3" customWidth="1"/>
    <col min="266" max="266" width="8.6640625" style="3" customWidth="1"/>
    <col min="267" max="267" width="10.33203125" style="3" bestFit="1" customWidth="1"/>
    <col min="268" max="512" width="9" style="3"/>
    <col min="513" max="513" width="6.33203125" style="3" customWidth="1"/>
    <col min="514" max="514" width="74.1640625" style="3" customWidth="1"/>
    <col min="515" max="515" width="7.5" style="3" customWidth="1"/>
    <col min="516" max="516" width="7" style="3" customWidth="1"/>
    <col min="517" max="517" width="10" style="3" bestFit="1" customWidth="1"/>
    <col min="518" max="518" width="10.6640625" style="3" bestFit="1" customWidth="1"/>
    <col min="519" max="519" width="8.83203125" style="3" customWidth="1"/>
    <col min="520" max="520" width="10.83203125" style="3" customWidth="1"/>
    <col min="521" max="521" width="14.83203125" style="3" customWidth="1"/>
    <col min="522" max="522" width="8.6640625" style="3" customWidth="1"/>
    <col min="523" max="523" width="10.33203125" style="3" bestFit="1" customWidth="1"/>
    <col min="524" max="768" width="9" style="3"/>
    <col min="769" max="769" width="6.33203125" style="3" customWidth="1"/>
    <col min="770" max="770" width="74.1640625" style="3" customWidth="1"/>
    <col min="771" max="771" width="7.5" style="3" customWidth="1"/>
    <col min="772" max="772" width="7" style="3" customWidth="1"/>
    <col min="773" max="773" width="10" style="3" bestFit="1" customWidth="1"/>
    <col min="774" max="774" width="10.6640625" style="3" bestFit="1" customWidth="1"/>
    <col min="775" max="775" width="8.83203125" style="3" customWidth="1"/>
    <col min="776" max="776" width="10.83203125" style="3" customWidth="1"/>
    <col min="777" max="777" width="14.83203125" style="3" customWidth="1"/>
    <col min="778" max="778" width="8.6640625" style="3" customWidth="1"/>
    <col min="779" max="779" width="10.33203125" style="3" bestFit="1" customWidth="1"/>
    <col min="780" max="1024" width="9" style="3"/>
    <col min="1025" max="1025" width="6.33203125" style="3" customWidth="1"/>
    <col min="1026" max="1026" width="74.1640625" style="3" customWidth="1"/>
    <col min="1027" max="1027" width="7.5" style="3" customWidth="1"/>
    <col min="1028" max="1028" width="7" style="3" customWidth="1"/>
    <col min="1029" max="1029" width="10" style="3" bestFit="1" customWidth="1"/>
    <col min="1030" max="1030" width="10.6640625" style="3" bestFit="1" customWidth="1"/>
    <col min="1031" max="1031" width="8.83203125" style="3" customWidth="1"/>
    <col min="1032" max="1032" width="10.83203125" style="3" customWidth="1"/>
    <col min="1033" max="1033" width="14.83203125" style="3" customWidth="1"/>
    <col min="1034" max="1034" width="8.6640625" style="3" customWidth="1"/>
    <col min="1035" max="1035" width="10.33203125" style="3" bestFit="1" customWidth="1"/>
    <col min="1036" max="1280" width="9" style="3"/>
    <col min="1281" max="1281" width="6.33203125" style="3" customWidth="1"/>
    <col min="1282" max="1282" width="74.1640625" style="3" customWidth="1"/>
    <col min="1283" max="1283" width="7.5" style="3" customWidth="1"/>
    <col min="1284" max="1284" width="7" style="3" customWidth="1"/>
    <col min="1285" max="1285" width="10" style="3" bestFit="1" customWidth="1"/>
    <col min="1286" max="1286" width="10.6640625" style="3" bestFit="1" customWidth="1"/>
    <col min="1287" max="1287" width="8.83203125" style="3" customWidth="1"/>
    <col min="1288" max="1288" width="10.83203125" style="3" customWidth="1"/>
    <col min="1289" max="1289" width="14.83203125" style="3" customWidth="1"/>
    <col min="1290" max="1290" width="8.6640625" style="3" customWidth="1"/>
    <col min="1291" max="1291" width="10.33203125" style="3" bestFit="1" customWidth="1"/>
    <col min="1292" max="1536" width="9" style="3"/>
    <col min="1537" max="1537" width="6.33203125" style="3" customWidth="1"/>
    <col min="1538" max="1538" width="74.1640625" style="3" customWidth="1"/>
    <col min="1539" max="1539" width="7.5" style="3" customWidth="1"/>
    <col min="1540" max="1540" width="7" style="3" customWidth="1"/>
    <col min="1541" max="1541" width="10" style="3" bestFit="1" customWidth="1"/>
    <col min="1542" max="1542" width="10.6640625" style="3" bestFit="1" customWidth="1"/>
    <col min="1543" max="1543" width="8.83203125" style="3" customWidth="1"/>
    <col min="1544" max="1544" width="10.83203125" style="3" customWidth="1"/>
    <col min="1545" max="1545" width="14.83203125" style="3" customWidth="1"/>
    <col min="1546" max="1546" width="8.6640625" style="3" customWidth="1"/>
    <col min="1547" max="1547" width="10.33203125" style="3" bestFit="1" customWidth="1"/>
    <col min="1548" max="1792" width="9" style="3"/>
    <col min="1793" max="1793" width="6.33203125" style="3" customWidth="1"/>
    <col min="1794" max="1794" width="74.1640625" style="3" customWidth="1"/>
    <col min="1795" max="1795" width="7.5" style="3" customWidth="1"/>
    <col min="1796" max="1796" width="7" style="3" customWidth="1"/>
    <col min="1797" max="1797" width="10" style="3" bestFit="1" customWidth="1"/>
    <col min="1798" max="1798" width="10.6640625" style="3" bestFit="1" customWidth="1"/>
    <col min="1799" max="1799" width="8.83203125" style="3" customWidth="1"/>
    <col min="1800" max="1800" width="10.83203125" style="3" customWidth="1"/>
    <col min="1801" max="1801" width="14.83203125" style="3" customWidth="1"/>
    <col min="1802" max="1802" width="8.6640625" style="3" customWidth="1"/>
    <col min="1803" max="1803" width="10.33203125" style="3" bestFit="1" customWidth="1"/>
    <col min="1804" max="2048" width="9" style="3"/>
    <col min="2049" max="2049" width="6.33203125" style="3" customWidth="1"/>
    <col min="2050" max="2050" width="74.1640625" style="3" customWidth="1"/>
    <col min="2051" max="2051" width="7.5" style="3" customWidth="1"/>
    <col min="2052" max="2052" width="7" style="3" customWidth="1"/>
    <col min="2053" max="2053" width="10" style="3" bestFit="1" customWidth="1"/>
    <col min="2054" max="2054" width="10.6640625" style="3" bestFit="1" customWidth="1"/>
    <col min="2055" max="2055" width="8.83203125" style="3" customWidth="1"/>
    <col min="2056" max="2056" width="10.83203125" style="3" customWidth="1"/>
    <col min="2057" max="2057" width="14.83203125" style="3" customWidth="1"/>
    <col min="2058" max="2058" width="8.6640625" style="3" customWidth="1"/>
    <col min="2059" max="2059" width="10.33203125" style="3" bestFit="1" customWidth="1"/>
    <col min="2060" max="2304" width="9" style="3"/>
    <col min="2305" max="2305" width="6.33203125" style="3" customWidth="1"/>
    <col min="2306" max="2306" width="74.1640625" style="3" customWidth="1"/>
    <col min="2307" max="2307" width="7.5" style="3" customWidth="1"/>
    <col min="2308" max="2308" width="7" style="3" customWidth="1"/>
    <col min="2309" max="2309" width="10" style="3" bestFit="1" customWidth="1"/>
    <col min="2310" max="2310" width="10.6640625" style="3" bestFit="1" customWidth="1"/>
    <col min="2311" max="2311" width="8.83203125" style="3" customWidth="1"/>
    <col min="2312" max="2312" width="10.83203125" style="3" customWidth="1"/>
    <col min="2313" max="2313" width="14.83203125" style="3" customWidth="1"/>
    <col min="2314" max="2314" width="8.6640625" style="3" customWidth="1"/>
    <col min="2315" max="2315" width="10.33203125" style="3" bestFit="1" customWidth="1"/>
    <col min="2316" max="2560" width="9" style="3"/>
    <col min="2561" max="2561" width="6.33203125" style="3" customWidth="1"/>
    <col min="2562" max="2562" width="74.1640625" style="3" customWidth="1"/>
    <col min="2563" max="2563" width="7.5" style="3" customWidth="1"/>
    <col min="2564" max="2564" width="7" style="3" customWidth="1"/>
    <col min="2565" max="2565" width="10" style="3" bestFit="1" customWidth="1"/>
    <col min="2566" max="2566" width="10.6640625" style="3" bestFit="1" customWidth="1"/>
    <col min="2567" max="2567" width="8.83203125" style="3" customWidth="1"/>
    <col min="2568" max="2568" width="10.83203125" style="3" customWidth="1"/>
    <col min="2569" max="2569" width="14.83203125" style="3" customWidth="1"/>
    <col min="2570" max="2570" width="8.6640625" style="3" customWidth="1"/>
    <col min="2571" max="2571" width="10.33203125" style="3" bestFit="1" customWidth="1"/>
    <col min="2572" max="2816" width="9" style="3"/>
    <col min="2817" max="2817" width="6.33203125" style="3" customWidth="1"/>
    <col min="2818" max="2818" width="74.1640625" style="3" customWidth="1"/>
    <col min="2819" max="2819" width="7.5" style="3" customWidth="1"/>
    <col min="2820" max="2820" width="7" style="3" customWidth="1"/>
    <col min="2821" max="2821" width="10" style="3" bestFit="1" customWidth="1"/>
    <col min="2822" max="2822" width="10.6640625" style="3" bestFit="1" customWidth="1"/>
    <col min="2823" max="2823" width="8.83203125" style="3" customWidth="1"/>
    <col min="2824" max="2824" width="10.83203125" style="3" customWidth="1"/>
    <col min="2825" max="2825" width="14.83203125" style="3" customWidth="1"/>
    <col min="2826" max="2826" width="8.6640625" style="3" customWidth="1"/>
    <col min="2827" max="2827" width="10.33203125" style="3" bestFit="1" customWidth="1"/>
    <col min="2828" max="3072" width="9" style="3"/>
    <col min="3073" max="3073" width="6.33203125" style="3" customWidth="1"/>
    <col min="3074" max="3074" width="74.1640625" style="3" customWidth="1"/>
    <col min="3075" max="3075" width="7.5" style="3" customWidth="1"/>
    <col min="3076" max="3076" width="7" style="3" customWidth="1"/>
    <col min="3077" max="3077" width="10" style="3" bestFit="1" customWidth="1"/>
    <col min="3078" max="3078" width="10.6640625" style="3" bestFit="1" customWidth="1"/>
    <col min="3079" max="3079" width="8.83203125" style="3" customWidth="1"/>
    <col min="3080" max="3080" width="10.83203125" style="3" customWidth="1"/>
    <col min="3081" max="3081" width="14.83203125" style="3" customWidth="1"/>
    <col min="3082" max="3082" width="8.6640625" style="3" customWidth="1"/>
    <col min="3083" max="3083" width="10.33203125" style="3" bestFit="1" customWidth="1"/>
    <col min="3084" max="3328" width="9" style="3"/>
    <col min="3329" max="3329" width="6.33203125" style="3" customWidth="1"/>
    <col min="3330" max="3330" width="74.1640625" style="3" customWidth="1"/>
    <col min="3331" max="3331" width="7.5" style="3" customWidth="1"/>
    <col min="3332" max="3332" width="7" style="3" customWidth="1"/>
    <col min="3333" max="3333" width="10" style="3" bestFit="1" customWidth="1"/>
    <col min="3334" max="3334" width="10.6640625" style="3" bestFit="1" customWidth="1"/>
    <col min="3335" max="3335" width="8.83203125" style="3" customWidth="1"/>
    <col min="3336" max="3336" width="10.83203125" style="3" customWidth="1"/>
    <col min="3337" max="3337" width="14.83203125" style="3" customWidth="1"/>
    <col min="3338" max="3338" width="8.6640625" style="3" customWidth="1"/>
    <col min="3339" max="3339" width="10.33203125" style="3" bestFit="1" customWidth="1"/>
    <col min="3340" max="3584" width="9" style="3"/>
    <col min="3585" max="3585" width="6.33203125" style="3" customWidth="1"/>
    <col min="3586" max="3586" width="74.1640625" style="3" customWidth="1"/>
    <col min="3587" max="3587" width="7.5" style="3" customWidth="1"/>
    <col min="3588" max="3588" width="7" style="3" customWidth="1"/>
    <col min="3589" max="3589" width="10" style="3" bestFit="1" customWidth="1"/>
    <col min="3590" max="3590" width="10.6640625" style="3" bestFit="1" customWidth="1"/>
    <col min="3591" max="3591" width="8.83203125" style="3" customWidth="1"/>
    <col min="3592" max="3592" width="10.83203125" style="3" customWidth="1"/>
    <col min="3593" max="3593" width="14.83203125" style="3" customWidth="1"/>
    <col min="3594" max="3594" width="8.6640625" style="3" customWidth="1"/>
    <col min="3595" max="3595" width="10.33203125" style="3" bestFit="1" customWidth="1"/>
    <col min="3596" max="3840" width="9" style="3"/>
    <col min="3841" max="3841" width="6.33203125" style="3" customWidth="1"/>
    <col min="3842" max="3842" width="74.1640625" style="3" customWidth="1"/>
    <col min="3843" max="3843" width="7.5" style="3" customWidth="1"/>
    <col min="3844" max="3844" width="7" style="3" customWidth="1"/>
    <col min="3845" max="3845" width="10" style="3" bestFit="1" customWidth="1"/>
    <col min="3846" max="3846" width="10.6640625" style="3" bestFit="1" customWidth="1"/>
    <col min="3847" max="3847" width="8.83203125" style="3" customWidth="1"/>
    <col min="3848" max="3848" width="10.83203125" style="3" customWidth="1"/>
    <col min="3849" max="3849" width="14.83203125" style="3" customWidth="1"/>
    <col min="3850" max="3850" width="8.6640625" style="3" customWidth="1"/>
    <col min="3851" max="3851" width="10.33203125" style="3" bestFit="1" customWidth="1"/>
    <col min="3852" max="4096" width="9" style="3"/>
    <col min="4097" max="4097" width="6.33203125" style="3" customWidth="1"/>
    <col min="4098" max="4098" width="74.1640625" style="3" customWidth="1"/>
    <col min="4099" max="4099" width="7.5" style="3" customWidth="1"/>
    <col min="4100" max="4100" width="7" style="3" customWidth="1"/>
    <col min="4101" max="4101" width="10" style="3" bestFit="1" customWidth="1"/>
    <col min="4102" max="4102" width="10.6640625" style="3" bestFit="1" customWidth="1"/>
    <col min="4103" max="4103" width="8.83203125" style="3" customWidth="1"/>
    <col min="4104" max="4104" width="10.83203125" style="3" customWidth="1"/>
    <col min="4105" max="4105" width="14.83203125" style="3" customWidth="1"/>
    <col min="4106" max="4106" width="8.6640625" style="3" customWidth="1"/>
    <col min="4107" max="4107" width="10.33203125" style="3" bestFit="1" customWidth="1"/>
    <col min="4108" max="4352" width="9" style="3"/>
    <col min="4353" max="4353" width="6.33203125" style="3" customWidth="1"/>
    <col min="4354" max="4354" width="74.1640625" style="3" customWidth="1"/>
    <col min="4355" max="4355" width="7.5" style="3" customWidth="1"/>
    <col min="4356" max="4356" width="7" style="3" customWidth="1"/>
    <col min="4357" max="4357" width="10" style="3" bestFit="1" customWidth="1"/>
    <col min="4358" max="4358" width="10.6640625" style="3" bestFit="1" customWidth="1"/>
    <col min="4359" max="4359" width="8.83203125" style="3" customWidth="1"/>
    <col min="4360" max="4360" width="10.83203125" style="3" customWidth="1"/>
    <col min="4361" max="4361" width="14.83203125" style="3" customWidth="1"/>
    <col min="4362" max="4362" width="8.6640625" style="3" customWidth="1"/>
    <col min="4363" max="4363" width="10.33203125" style="3" bestFit="1" customWidth="1"/>
    <col min="4364" max="4608" width="9" style="3"/>
    <col min="4609" max="4609" width="6.33203125" style="3" customWidth="1"/>
    <col min="4610" max="4610" width="74.1640625" style="3" customWidth="1"/>
    <col min="4611" max="4611" width="7.5" style="3" customWidth="1"/>
    <col min="4612" max="4612" width="7" style="3" customWidth="1"/>
    <col min="4613" max="4613" width="10" style="3" bestFit="1" customWidth="1"/>
    <col min="4614" max="4614" width="10.6640625" style="3" bestFit="1" customWidth="1"/>
    <col min="4615" max="4615" width="8.83203125" style="3" customWidth="1"/>
    <col min="4616" max="4616" width="10.83203125" style="3" customWidth="1"/>
    <col min="4617" max="4617" width="14.83203125" style="3" customWidth="1"/>
    <col min="4618" max="4618" width="8.6640625" style="3" customWidth="1"/>
    <col min="4619" max="4619" width="10.33203125" style="3" bestFit="1" customWidth="1"/>
    <col min="4620" max="4864" width="9" style="3"/>
    <col min="4865" max="4865" width="6.33203125" style="3" customWidth="1"/>
    <col min="4866" max="4866" width="74.1640625" style="3" customWidth="1"/>
    <col min="4867" max="4867" width="7.5" style="3" customWidth="1"/>
    <col min="4868" max="4868" width="7" style="3" customWidth="1"/>
    <col min="4869" max="4869" width="10" style="3" bestFit="1" customWidth="1"/>
    <col min="4870" max="4870" width="10.6640625" style="3" bestFit="1" customWidth="1"/>
    <col min="4871" max="4871" width="8.83203125" style="3" customWidth="1"/>
    <col min="4872" max="4872" width="10.83203125" style="3" customWidth="1"/>
    <col min="4873" max="4873" width="14.83203125" style="3" customWidth="1"/>
    <col min="4874" max="4874" width="8.6640625" style="3" customWidth="1"/>
    <col min="4875" max="4875" width="10.33203125" style="3" bestFit="1" customWidth="1"/>
    <col min="4876" max="5120" width="9" style="3"/>
    <col min="5121" max="5121" width="6.33203125" style="3" customWidth="1"/>
    <col min="5122" max="5122" width="74.1640625" style="3" customWidth="1"/>
    <col min="5123" max="5123" width="7.5" style="3" customWidth="1"/>
    <col min="5124" max="5124" width="7" style="3" customWidth="1"/>
    <col min="5125" max="5125" width="10" style="3" bestFit="1" customWidth="1"/>
    <col min="5126" max="5126" width="10.6640625" style="3" bestFit="1" customWidth="1"/>
    <col min="5127" max="5127" width="8.83203125" style="3" customWidth="1"/>
    <col min="5128" max="5128" width="10.83203125" style="3" customWidth="1"/>
    <col min="5129" max="5129" width="14.83203125" style="3" customWidth="1"/>
    <col min="5130" max="5130" width="8.6640625" style="3" customWidth="1"/>
    <col min="5131" max="5131" width="10.33203125" style="3" bestFit="1" customWidth="1"/>
    <col min="5132" max="5376" width="9" style="3"/>
    <col min="5377" max="5377" width="6.33203125" style="3" customWidth="1"/>
    <col min="5378" max="5378" width="74.1640625" style="3" customWidth="1"/>
    <col min="5379" max="5379" width="7.5" style="3" customWidth="1"/>
    <col min="5380" max="5380" width="7" style="3" customWidth="1"/>
    <col min="5381" max="5381" width="10" style="3" bestFit="1" customWidth="1"/>
    <col min="5382" max="5382" width="10.6640625" style="3" bestFit="1" customWidth="1"/>
    <col min="5383" max="5383" width="8.83203125" style="3" customWidth="1"/>
    <col min="5384" max="5384" width="10.83203125" style="3" customWidth="1"/>
    <col min="5385" max="5385" width="14.83203125" style="3" customWidth="1"/>
    <col min="5386" max="5386" width="8.6640625" style="3" customWidth="1"/>
    <col min="5387" max="5387" width="10.33203125" style="3" bestFit="1" customWidth="1"/>
    <col min="5388" max="5632" width="9" style="3"/>
    <col min="5633" max="5633" width="6.33203125" style="3" customWidth="1"/>
    <col min="5634" max="5634" width="74.1640625" style="3" customWidth="1"/>
    <col min="5635" max="5635" width="7.5" style="3" customWidth="1"/>
    <col min="5636" max="5636" width="7" style="3" customWidth="1"/>
    <col min="5637" max="5637" width="10" style="3" bestFit="1" customWidth="1"/>
    <col min="5638" max="5638" width="10.6640625" style="3" bestFit="1" customWidth="1"/>
    <col min="5639" max="5639" width="8.83203125" style="3" customWidth="1"/>
    <col min="5640" max="5640" width="10.83203125" style="3" customWidth="1"/>
    <col min="5641" max="5641" width="14.83203125" style="3" customWidth="1"/>
    <col min="5642" max="5642" width="8.6640625" style="3" customWidth="1"/>
    <col min="5643" max="5643" width="10.33203125" style="3" bestFit="1" customWidth="1"/>
    <col min="5644" max="5888" width="9" style="3"/>
    <col min="5889" max="5889" width="6.33203125" style="3" customWidth="1"/>
    <col min="5890" max="5890" width="74.1640625" style="3" customWidth="1"/>
    <col min="5891" max="5891" width="7.5" style="3" customWidth="1"/>
    <col min="5892" max="5892" width="7" style="3" customWidth="1"/>
    <col min="5893" max="5893" width="10" style="3" bestFit="1" customWidth="1"/>
    <col min="5894" max="5894" width="10.6640625" style="3" bestFit="1" customWidth="1"/>
    <col min="5895" max="5895" width="8.83203125" style="3" customWidth="1"/>
    <col min="5896" max="5896" width="10.83203125" style="3" customWidth="1"/>
    <col min="5897" max="5897" width="14.83203125" style="3" customWidth="1"/>
    <col min="5898" max="5898" width="8.6640625" style="3" customWidth="1"/>
    <col min="5899" max="5899" width="10.33203125" style="3" bestFit="1" customWidth="1"/>
    <col min="5900" max="6144" width="9" style="3"/>
    <col min="6145" max="6145" width="6.33203125" style="3" customWidth="1"/>
    <col min="6146" max="6146" width="74.1640625" style="3" customWidth="1"/>
    <col min="6147" max="6147" width="7.5" style="3" customWidth="1"/>
    <col min="6148" max="6148" width="7" style="3" customWidth="1"/>
    <col min="6149" max="6149" width="10" style="3" bestFit="1" customWidth="1"/>
    <col min="6150" max="6150" width="10.6640625" style="3" bestFit="1" customWidth="1"/>
    <col min="6151" max="6151" width="8.83203125" style="3" customWidth="1"/>
    <col min="6152" max="6152" width="10.83203125" style="3" customWidth="1"/>
    <col min="6153" max="6153" width="14.83203125" style="3" customWidth="1"/>
    <col min="6154" max="6154" width="8.6640625" style="3" customWidth="1"/>
    <col min="6155" max="6155" width="10.33203125" style="3" bestFit="1" customWidth="1"/>
    <col min="6156" max="6400" width="9" style="3"/>
    <col min="6401" max="6401" width="6.33203125" style="3" customWidth="1"/>
    <col min="6402" max="6402" width="74.1640625" style="3" customWidth="1"/>
    <col min="6403" max="6403" width="7.5" style="3" customWidth="1"/>
    <col min="6404" max="6404" width="7" style="3" customWidth="1"/>
    <col min="6405" max="6405" width="10" style="3" bestFit="1" customWidth="1"/>
    <col min="6406" max="6406" width="10.6640625" style="3" bestFit="1" customWidth="1"/>
    <col min="6407" max="6407" width="8.83203125" style="3" customWidth="1"/>
    <col min="6408" max="6408" width="10.83203125" style="3" customWidth="1"/>
    <col min="6409" max="6409" width="14.83203125" style="3" customWidth="1"/>
    <col min="6410" max="6410" width="8.6640625" style="3" customWidth="1"/>
    <col min="6411" max="6411" width="10.33203125" style="3" bestFit="1" customWidth="1"/>
    <col min="6412" max="6656" width="9" style="3"/>
    <col min="6657" max="6657" width="6.33203125" style="3" customWidth="1"/>
    <col min="6658" max="6658" width="74.1640625" style="3" customWidth="1"/>
    <col min="6659" max="6659" width="7.5" style="3" customWidth="1"/>
    <col min="6660" max="6660" width="7" style="3" customWidth="1"/>
    <col min="6661" max="6661" width="10" style="3" bestFit="1" customWidth="1"/>
    <col min="6662" max="6662" width="10.6640625" style="3" bestFit="1" customWidth="1"/>
    <col min="6663" max="6663" width="8.83203125" style="3" customWidth="1"/>
    <col min="6664" max="6664" width="10.83203125" style="3" customWidth="1"/>
    <col min="6665" max="6665" width="14.83203125" style="3" customWidth="1"/>
    <col min="6666" max="6666" width="8.6640625" style="3" customWidth="1"/>
    <col min="6667" max="6667" width="10.33203125" style="3" bestFit="1" customWidth="1"/>
    <col min="6668" max="6912" width="9" style="3"/>
    <col min="6913" max="6913" width="6.33203125" style="3" customWidth="1"/>
    <col min="6914" max="6914" width="74.1640625" style="3" customWidth="1"/>
    <col min="6915" max="6915" width="7.5" style="3" customWidth="1"/>
    <col min="6916" max="6916" width="7" style="3" customWidth="1"/>
    <col min="6917" max="6917" width="10" style="3" bestFit="1" customWidth="1"/>
    <col min="6918" max="6918" width="10.6640625" style="3" bestFit="1" customWidth="1"/>
    <col min="6919" max="6919" width="8.83203125" style="3" customWidth="1"/>
    <col min="6920" max="6920" width="10.83203125" style="3" customWidth="1"/>
    <col min="6921" max="6921" width="14.83203125" style="3" customWidth="1"/>
    <col min="6922" max="6922" width="8.6640625" style="3" customWidth="1"/>
    <col min="6923" max="6923" width="10.33203125" style="3" bestFit="1" customWidth="1"/>
    <col min="6924" max="7168" width="9" style="3"/>
    <col min="7169" max="7169" width="6.33203125" style="3" customWidth="1"/>
    <col min="7170" max="7170" width="74.1640625" style="3" customWidth="1"/>
    <col min="7171" max="7171" width="7.5" style="3" customWidth="1"/>
    <col min="7172" max="7172" width="7" style="3" customWidth="1"/>
    <col min="7173" max="7173" width="10" style="3" bestFit="1" customWidth="1"/>
    <col min="7174" max="7174" width="10.6640625" style="3" bestFit="1" customWidth="1"/>
    <col min="7175" max="7175" width="8.83203125" style="3" customWidth="1"/>
    <col min="7176" max="7176" width="10.83203125" style="3" customWidth="1"/>
    <col min="7177" max="7177" width="14.83203125" style="3" customWidth="1"/>
    <col min="7178" max="7178" width="8.6640625" style="3" customWidth="1"/>
    <col min="7179" max="7179" width="10.33203125" style="3" bestFit="1" customWidth="1"/>
    <col min="7180" max="7424" width="9" style="3"/>
    <col min="7425" max="7425" width="6.33203125" style="3" customWidth="1"/>
    <col min="7426" max="7426" width="74.1640625" style="3" customWidth="1"/>
    <col min="7427" max="7427" width="7.5" style="3" customWidth="1"/>
    <col min="7428" max="7428" width="7" style="3" customWidth="1"/>
    <col min="7429" max="7429" width="10" style="3" bestFit="1" customWidth="1"/>
    <col min="7430" max="7430" width="10.6640625" style="3" bestFit="1" customWidth="1"/>
    <col min="7431" max="7431" width="8.83203125" style="3" customWidth="1"/>
    <col min="7432" max="7432" width="10.83203125" style="3" customWidth="1"/>
    <col min="7433" max="7433" width="14.83203125" style="3" customWidth="1"/>
    <col min="7434" max="7434" width="8.6640625" style="3" customWidth="1"/>
    <col min="7435" max="7435" width="10.33203125" style="3" bestFit="1" customWidth="1"/>
    <col min="7436" max="7680" width="9" style="3"/>
    <col min="7681" max="7681" width="6.33203125" style="3" customWidth="1"/>
    <col min="7682" max="7682" width="74.1640625" style="3" customWidth="1"/>
    <col min="7683" max="7683" width="7.5" style="3" customWidth="1"/>
    <col min="7684" max="7684" width="7" style="3" customWidth="1"/>
    <col min="7685" max="7685" width="10" style="3" bestFit="1" customWidth="1"/>
    <col min="7686" max="7686" width="10.6640625" style="3" bestFit="1" customWidth="1"/>
    <col min="7687" max="7687" width="8.83203125" style="3" customWidth="1"/>
    <col min="7688" max="7688" width="10.83203125" style="3" customWidth="1"/>
    <col min="7689" max="7689" width="14.83203125" style="3" customWidth="1"/>
    <col min="7690" max="7690" width="8.6640625" style="3" customWidth="1"/>
    <col min="7691" max="7691" width="10.33203125" style="3" bestFit="1" customWidth="1"/>
    <col min="7692" max="7936" width="9" style="3"/>
    <col min="7937" max="7937" width="6.33203125" style="3" customWidth="1"/>
    <col min="7938" max="7938" width="74.1640625" style="3" customWidth="1"/>
    <col min="7939" max="7939" width="7.5" style="3" customWidth="1"/>
    <col min="7940" max="7940" width="7" style="3" customWidth="1"/>
    <col min="7941" max="7941" width="10" style="3" bestFit="1" customWidth="1"/>
    <col min="7942" max="7942" width="10.6640625" style="3" bestFit="1" customWidth="1"/>
    <col min="7943" max="7943" width="8.83203125" style="3" customWidth="1"/>
    <col min="7944" max="7944" width="10.83203125" style="3" customWidth="1"/>
    <col min="7945" max="7945" width="14.83203125" style="3" customWidth="1"/>
    <col min="7946" max="7946" width="8.6640625" style="3" customWidth="1"/>
    <col min="7947" max="7947" width="10.33203125" style="3" bestFit="1" customWidth="1"/>
    <col min="7948" max="8192" width="9" style="3"/>
    <col min="8193" max="8193" width="6.33203125" style="3" customWidth="1"/>
    <col min="8194" max="8194" width="74.1640625" style="3" customWidth="1"/>
    <col min="8195" max="8195" width="7.5" style="3" customWidth="1"/>
    <col min="8196" max="8196" width="7" style="3" customWidth="1"/>
    <col min="8197" max="8197" width="10" style="3" bestFit="1" customWidth="1"/>
    <col min="8198" max="8198" width="10.6640625" style="3" bestFit="1" customWidth="1"/>
    <col min="8199" max="8199" width="8.83203125" style="3" customWidth="1"/>
    <col min="8200" max="8200" width="10.83203125" style="3" customWidth="1"/>
    <col min="8201" max="8201" width="14.83203125" style="3" customWidth="1"/>
    <col min="8202" max="8202" width="8.6640625" style="3" customWidth="1"/>
    <col min="8203" max="8203" width="10.33203125" style="3" bestFit="1" customWidth="1"/>
    <col min="8204" max="8448" width="9" style="3"/>
    <col min="8449" max="8449" width="6.33203125" style="3" customWidth="1"/>
    <col min="8450" max="8450" width="74.1640625" style="3" customWidth="1"/>
    <col min="8451" max="8451" width="7.5" style="3" customWidth="1"/>
    <col min="8452" max="8452" width="7" style="3" customWidth="1"/>
    <col min="8453" max="8453" width="10" style="3" bestFit="1" customWidth="1"/>
    <col min="8454" max="8454" width="10.6640625" style="3" bestFit="1" customWidth="1"/>
    <col min="8455" max="8455" width="8.83203125" style="3" customWidth="1"/>
    <col min="8456" max="8456" width="10.83203125" style="3" customWidth="1"/>
    <col min="8457" max="8457" width="14.83203125" style="3" customWidth="1"/>
    <col min="8458" max="8458" width="8.6640625" style="3" customWidth="1"/>
    <col min="8459" max="8459" width="10.33203125" style="3" bestFit="1" customWidth="1"/>
    <col min="8460" max="8704" width="9" style="3"/>
    <col min="8705" max="8705" width="6.33203125" style="3" customWidth="1"/>
    <col min="8706" max="8706" width="74.1640625" style="3" customWidth="1"/>
    <col min="8707" max="8707" width="7.5" style="3" customWidth="1"/>
    <col min="8708" max="8708" width="7" style="3" customWidth="1"/>
    <col min="8709" max="8709" width="10" style="3" bestFit="1" customWidth="1"/>
    <col min="8710" max="8710" width="10.6640625" style="3" bestFit="1" customWidth="1"/>
    <col min="8711" max="8711" width="8.83203125" style="3" customWidth="1"/>
    <col min="8712" max="8712" width="10.83203125" style="3" customWidth="1"/>
    <col min="8713" max="8713" width="14.83203125" style="3" customWidth="1"/>
    <col min="8714" max="8714" width="8.6640625" style="3" customWidth="1"/>
    <col min="8715" max="8715" width="10.33203125" style="3" bestFit="1" customWidth="1"/>
    <col min="8716" max="8960" width="9" style="3"/>
    <col min="8961" max="8961" width="6.33203125" style="3" customWidth="1"/>
    <col min="8962" max="8962" width="74.1640625" style="3" customWidth="1"/>
    <col min="8963" max="8963" width="7.5" style="3" customWidth="1"/>
    <col min="8964" max="8964" width="7" style="3" customWidth="1"/>
    <col min="8965" max="8965" width="10" style="3" bestFit="1" customWidth="1"/>
    <col min="8966" max="8966" width="10.6640625" style="3" bestFit="1" customWidth="1"/>
    <col min="8967" max="8967" width="8.83203125" style="3" customWidth="1"/>
    <col min="8968" max="8968" width="10.83203125" style="3" customWidth="1"/>
    <col min="8969" max="8969" width="14.83203125" style="3" customWidth="1"/>
    <col min="8970" max="8970" width="8.6640625" style="3" customWidth="1"/>
    <col min="8971" max="8971" width="10.33203125" style="3" bestFit="1" customWidth="1"/>
    <col min="8972" max="9216" width="9" style="3"/>
    <col min="9217" max="9217" width="6.33203125" style="3" customWidth="1"/>
    <col min="9218" max="9218" width="74.1640625" style="3" customWidth="1"/>
    <col min="9219" max="9219" width="7.5" style="3" customWidth="1"/>
    <col min="9220" max="9220" width="7" style="3" customWidth="1"/>
    <col min="9221" max="9221" width="10" style="3" bestFit="1" customWidth="1"/>
    <col min="9222" max="9222" width="10.6640625" style="3" bestFit="1" customWidth="1"/>
    <col min="9223" max="9223" width="8.83203125" style="3" customWidth="1"/>
    <col min="9224" max="9224" width="10.83203125" style="3" customWidth="1"/>
    <col min="9225" max="9225" width="14.83203125" style="3" customWidth="1"/>
    <col min="9226" max="9226" width="8.6640625" style="3" customWidth="1"/>
    <col min="9227" max="9227" width="10.33203125" style="3" bestFit="1" customWidth="1"/>
    <col min="9228" max="9472" width="9" style="3"/>
    <col min="9473" max="9473" width="6.33203125" style="3" customWidth="1"/>
    <col min="9474" max="9474" width="74.1640625" style="3" customWidth="1"/>
    <col min="9475" max="9475" width="7.5" style="3" customWidth="1"/>
    <col min="9476" max="9476" width="7" style="3" customWidth="1"/>
    <col min="9477" max="9477" width="10" style="3" bestFit="1" customWidth="1"/>
    <col min="9478" max="9478" width="10.6640625" style="3" bestFit="1" customWidth="1"/>
    <col min="9479" max="9479" width="8.83203125" style="3" customWidth="1"/>
    <col min="9480" max="9480" width="10.83203125" style="3" customWidth="1"/>
    <col min="9481" max="9481" width="14.83203125" style="3" customWidth="1"/>
    <col min="9482" max="9482" width="8.6640625" style="3" customWidth="1"/>
    <col min="9483" max="9483" width="10.33203125" style="3" bestFit="1" customWidth="1"/>
    <col min="9484" max="9728" width="9" style="3"/>
    <col min="9729" max="9729" width="6.33203125" style="3" customWidth="1"/>
    <col min="9730" max="9730" width="74.1640625" style="3" customWidth="1"/>
    <col min="9731" max="9731" width="7.5" style="3" customWidth="1"/>
    <col min="9732" max="9732" width="7" style="3" customWidth="1"/>
    <col min="9733" max="9733" width="10" style="3" bestFit="1" customWidth="1"/>
    <col min="9734" max="9734" width="10.6640625" style="3" bestFit="1" customWidth="1"/>
    <col min="9735" max="9735" width="8.83203125" style="3" customWidth="1"/>
    <col min="9736" max="9736" width="10.83203125" style="3" customWidth="1"/>
    <col min="9737" max="9737" width="14.83203125" style="3" customWidth="1"/>
    <col min="9738" max="9738" width="8.6640625" style="3" customWidth="1"/>
    <col min="9739" max="9739" width="10.33203125" style="3" bestFit="1" customWidth="1"/>
    <col min="9740" max="9984" width="9" style="3"/>
    <col min="9985" max="9985" width="6.33203125" style="3" customWidth="1"/>
    <col min="9986" max="9986" width="74.1640625" style="3" customWidth="1"/>
    <col min="9987" max="9987" width="7.5" style="3" customWidth="1"/>
    <col min="9988" max="9988" width="7" style="3" customWidth="1"/>
    <col min="9989" max="9989" width="10" style="3" bestFit="1" customWidth="1"/>
    <col min="9990" max="9990" width="10.6640625" style="3" bestFit="1" customWidth="1"/>
    <col min="9991" max="9991" width="8.83203125" style="3" customWidth="1"/>
    <col min="9992" max="9992" width="10.83203125" style="3" customWidth="1"/>
    <col min="9993" max="9993" width="14.83203125" style="3" customWidth="1"/>
    <col min="9994" max="9994" width="8.6640625" style="3" customWidth="1"/>
    <col min="9995" max="9995" width="10.33203125" style="3" bestFit="1" customWidth="1"/>
    <col min="9996" max="10240" width="9" style="3"/>
    <col min="10241" max="10241" width="6.33203125" style="3" customWidth="1"/>
    <col min="10242" max="10242" width="74.1640625" style="3" customWidth="1"/>
    <col min="10243" max="10243" width="7.5" style="3" customWidth="1"/>
    <col min="10244" max="10244" width="7" style="3" customWidth="1"/>
    <col min="10245" max="10245" width="10" style="3" bestFit="1" customWidth="1"/>
    <col min="10246" max="10246" width="10.6640625" style="3" bestFit="1" customWidth="1"/>
    <col min="10247" max="10247" width="8.83203125" style="3" customWidth="1"/>
    <col min="10248" max="10248" width="10.83203125" style="3" customWidth="1"/>
    <col min="10249" max="10249" width="14.83203125" style="3" customWidth="1"/>
    <col min="10250" max="10250" width="8.6640625" style="3" customWidth="1"/>
    <col min="10251" max="10251" width="10.33203125" style="3" bestFit="1" customWidth="1"/>
    <col min="10252" max="10496" width="9" style="3"/>
    <col min="10497" max="10497" width="6.33203125" style="3" customWidth="1"/>
    <col min="10498" max="10498" width="74.1640625" style="3" customWidth="1"/>
    <col min="10499" max="10499" width="7.5" style="3" customWidth="1"/>
    <col min="10500" max="10500" width="7" style="3" customWidth="1"/>
    <col min="10501" max="10501" width="10" style="3" bestFit="1" customWidth="1"/>
    <col min="10502" max="10502" width="10.6640625" style="3" bestFit="1" customWidth="1"/>
    <col min="10503" max="10503" width="8.83203125" style="3" customWidth="1"/>
    <col min="10504" max="10504" width="10.83203125" style="3" customWidth="1"/>
    <col min="10505" max="10505" width="14.83203125" style="3" customWidth="1"/>
    <col min="10506" max="10506" width="8.6640625" style="3" customWidth="1"/>
    <col min="10507" max="10507" width="10.33203125" style="3" bestFit="1" customWidth="1"/>
    <col min="10508" max="10752" width="9" style="3"/>
    <col min="10753" max="10753" width="6.33203125" style="3" customWidth="1"/>
    <col min="10754" max="10754" width="74.1640625" style="3" customWidth="1"/>
    <col min="10755" max="10755" width="7.5" style="3" customWidth="1"/>
    <col min="10756" max="10756" width="7" style="3" customWidth="1"/>
    <col min="10757" max="10757" width="10" style="3" bestFit="1" customWidth="1"/>
    <col min="10758" max="10758" width="10.6640625" style="3" bestFit="1" customWidth="1"/>
    <col min="10759" max="10759" width="8.83203125" style="3" customWidth="1"/>
    <col min="10760" max="10760" width="10.83203125" style="3" customWidth="1"/>
    <col min="10761" max="10761" width="14.83203125" style="3" customWidth="1"/>
    <col min="10762" max="10762" width="8.6640625" style="3" customWidth="1"/>
    <col min="10763" max="10763" width="10.33203125" style="3" bestFit="1" customWidth="1"/>
    <col min="10764" max="11008" width="9" style="3"/>
    <col min="11009" max="11009" width="6.33203125" style="3" customWidth="1"/>
    <col min="11010" max="11010" width="74.1640625" style="3" customWidth="1"/>
    <col min="11011" max="11011" width="7.5" style="3" customWidth="1"/>
    <col min="11012" max="11012" width="7" style="3" customWidth="1"/>
    <col min="11013" max="11013" width="10" style="3" bestFit="1" customWidth="1"/>
    <col min="11014" max="11014" width="10.6640625" style="3" bestFit="1" customWidth="1"/>
    <col min="11015" max="11015" width="8.83203125" style="3" customWidth="1"/>
    <col min="11016" max="11016" width="10.83203125" style="3" customWidth="1"/>
    <col min="11017" max="11017" width="14.83203125" style="3" customWidth="1"/>
    <col min="11018" max="11018" width="8.6640625" style="3" customWidth="1"/>
    <col min="11019" max="11019" width="10.33203125" style="3" bestFit="1" customWidth="1"/>
    <col min="11020" max="11264" width="9" style="3"/>
    <col min="11265" max="11265" width="6.33203125" style="3" customWidth="1"/>
    <col min="11266" max="11266" width="74.1640625" style="3" customWidth="1"/>
    <col min="11267" max="11267" width="7.5" style="3" customWidth="1"/>
    <col min="11268" max="11268" width="7" style="3" customWidth="1"/>
    <col min="11269" max="11269" width="10" style="3" bestFit="1" customWidth="1"/>
    <col min="11270" max="11270" width="10.6640625" style="3" bestFit="1" customWidth="1"/>
    <col min="11271" max="11271" width="8.83203125" style="3" customWidth="1"/>
    <col min="11272" max="11272" width="10.83203125" style="3" customWidth="1"/>
    <col min="11273" max="11273" width="14.83203125" style="3" customWidth="1"/>
    <col min="11274" max="11274" width="8.6640625" style="3" customWidth="1"/>
    <col min="11275" max="11275" width="10.33203125" style="3" bestFit="1" customWidth="1"/>
    <col min="11276" max="11520" width="9" style="3"/>
    <col min="11521" max="11521" width="6.33203125" style="3" customWidth="1"/>
    <col min="11522" max="11522" width="74.1640625" style="3" customWidth="1"/>
    <col min="11523" max="11523" width="7.5" style="3" customWidth="1"/>
    <col min="11524" max="11524" width="7" style="3" customWidth="1"/>
    <col min="11525" max="11525" width="10" style="3" bestFit="1" customWidth="1"/>
    <col min="11526" max="11526" width="10.6640625" style="3" bestFit="1" customWidth="1"/>
    <col min="11527" max="11527" width="8.83203125" style="3" customWidth="1"/>
    <col min="11528" max="11528" width="10.83203125" style="3" customWidth="1"/>
    <col min="11529" max="11529" width="14.83203125" style="3" customWidth="1"/>
    <col min="11530" max="11530" width="8.6640625" style="3" customWidth="1"/>
    <col min="11531" max="11531" width="10.33203125" style="3" bestFit="1" customWidth="1"/>
    <col min="11532" max="11776" width="9" style="3"/>
    <col min="11777" max="11777" width="6.33203125" style="3" customWidth="1"/>
    <col min="11778" max="11778" width="74.1640625" style="3" customWidth="1"/>
    <col min="11779" max="11779" width="7.5" style="3" customWidth="1"/>
    <col min="11780" max="11780" width="7" style="3" customWidth="1"/>
    <col min="11781" max="11781" width="10" style="3" bestFit="1" customWidth="1"/>
    <col min="11782" max="11782" width="10.6640625" style="3" bestFit="1" customWidth="1"/>
    <col min="11783" max="11783" width="8.83203125" style="3" customWidth="1"/>
    <col min="11784" max="11784" width="10.83203125" style="3" customWidth="1"/>
    <col min="11785" max="11785" width="14.83203125" style="3" customWidth="1"/>
    <col min="11786" max="11786" width="8.6640625" style="3" customWidth="1"/>
    <col min="11787" max="11787" width="10.33203125" style="3" bestFit="1" customWidth="1"/>
    <col min="11788" max="12032" width="9" style="3"/>
    <col min="12033" max="12033" width="6.33203125" style="3" customWidth="1"/>
    <col min="12034" max="12034" width="74.1640625" style="3" customWidth="1"/>
    <col min="12035" max="12035" width="7.5" style="3" customWidth="1"/>
    <col min="12036" max="12036" width="7" style="3" customWidth="1"/>
    <col min="12037" max="12037" width="10" style="3" bestFit="1" customWidth="1"/>
    <col min="12038" max="12038" width="10.6640625" style="3" bestFit="1" customWidth="1"/>
    <col min="12039" max="12039" width="8.83203125" style="3" customWidth="1"/>
    <col min="12040" max="12040" width="10.83203125" style="3" customWidth="1"/>
    <col min="12041" max="12041" width="14.83203125" style="3" customWidth="1"/>
    <col min="12042" max="12042" width="8.6640625" style="3" customWidth="1"/>
    <col min="12043" max="12043" width="10.33203125" style="3" bestFit="1" customWidth="1"/>
    <col min="12044" max="12288" width="9" style="3"/>
    <col min="12289" max="12289" width="6.33203125" style="3" customWidth="1"/>
    <col min="12290" max="12290" width="74.1640625" style="3" customWidth="1"/>
    <col min="12291" max="12291" width="7.5" style="3" customWidth="1"/>
    <col min="12292" max="12292" width="7" style="3" customWidth="1"/>
    <col min="12293" max="12293" width="10" style="3" bestFit="1" customWidth="1"/>
    <col min="12294" max="12294" width="10.6640625" style="3" bestFit="1" customWidth="1"/>
    <col min="12295" max="12295" width="8.83203125" style="3" customWidth="1"/>
    <col min="12296" max="12296" width="10.83203125" style="3" customWidth="1"/>
    <col min="12297" max="12297" width="14.83203125" style="3" customWidth="1"/>
    <col min="12298" max="12298" width="8.6640625" style="3" customWidth="1"/>
    <col min="12299" max="12299" width="10.33203125" style="3" bestFit="1" customWidth="1"/>
    <col min="12300" max="12544" width="9" style="3"/>
    <col min="12545" max="12545" width="6.33203125" style="3" customWidth="1"/>
    <col min="12546" max="12546" width="74.1640625" style="3" customWidth="1"/>
    <col min="12547" max="12547" width="7.5" style="3" customWidth="1"/>
    <col min="12548" max="12548" width="7" style="3" customWidth="1"/>
    <col min="12549" max="12549" width="10" style="3" bestFit="1" customWidth="1"/>
    <col min="12550" max="12550" width="10.6640625" style="3" bestFit="1" customWidth="1"/>
    <col min="12551" max="12551" width="8.83203125" style="3" customWidth="1"/>
    <col min="12552" max="12552" width="10.83203125" style="3" customWidth="1"/>
    <col min="12553" max="12553" width="14.83203125" style="3" customWidth="1"/>
    <col min="12554" max="12554" width="8.6640625" style="3" customWidth="1"/>
    <col min="12555" max="12555" width="10.33203125" style="3" bestFit="1" customWidth="1"/>
    <col min="12556" max="12800" width="9" style="3"/>
    <col min="12801" max="12801" width="6.33203125" style="3" customWidth="1"/>
    <col min="12802" max="12802" width="74.1640625" style="3" customWidth="1"/>
    <col min="12803" max="12803" width="7.5" style="3" customWidth="1"/>
    <col min="12804" max="12804" width="7" style="3" customWidth="1"/>
    <col min="12805" max="12805" width="10" style="3" bestFit="1" customWidth="1"/>
    <col min="12806" max="12806" width="10.6640625" style="3" bestFit="1" customWidth="1"/>
    <col min="12807" max="12807" width="8.83203125" style="3" customWidth="1"/>
    <col min="12808" max="12808" width="10.83203125" style="3" customWidth="1"/>
    <col min="12809" max="12809" width="14.83203125" style="3" customWidth="1"/>
    <col min="12810" max="12810" width="8.6640625" style="3" customWidth="1"/>
    <col min="12811" max="12811" width="10.33203125" style="3" bestFit="1" customWidth="1"/>
    <col min="12812" max="13056" width="9" style="3"/>
    <col min="13057" max="13057" width="6.33203125" style="3" customWidth="1"/>
    <col min="13058" max="13058" width="74.1640625" style="3" customWidth="1"/>
    <col min="13059" max="13059" width="7.5" style="3" customWidth="1"/>
    <col min="13060" max="13060" width="7" style="3" customWidth="1"/>
    <col min="13061" max="13061" width="10" style="3" bestFit="1" customWidth="1"/>
    <col min="13062" max="13062" width="10.6640625" style="3" bestFit="1" customWidth="1"/>
    <col min="13063" max="13063" width="8.83203125" style="3" customWidth="1"/>
    <col min="13064" max="13064" width="10.83203125" style="3" customWidth="1"/>
    <col min="13065" max="13065" width="14.83203125" style="3" customWidth="1"/>
    <col min="13066" max="13066" width="8.6640625" style="3" customWidth="1"/>
    <col min="13067" max="13067" width="10.33203125" style="3" bestFit="1" customWidth="1"/>
    <col min="13068" max="13312" width="9" style="3"/>
    <col min="13313" max="13313" width="6.33203125" style="3" customWidth="1"/>
    <col min="13314" max="13314" width="74.1640625" style="3" customWidth="1"/>
    <col min="13315" max="13315" width="7.5" style="3" customWidth="1"/>
    <col min="13316" max="13316" width="7" style="3" customWidth="1"/>
    <col min="13317" max="13317" width="10" style="3" bestFit="1" customWidth="1"/>
    <col min="13318" max="13318" width="10.6640625" style="3" bestFit="1" customWidth="1"/>
    <col min="13319" max="13319" width="8.83203125" style="3" customWidth="1"/>
    <col min="13320" max="13320" width="10.83203125" style="3" customWidth="1"/>
    <col min="13321" max="13321" width="14.83203125" style="3" customWidth="1"/>
    <col min="13322" max="13322" width="8.6640625" style="3" customWidth="1"/>
    <col min="13323" max="13323" width="10.33203125" style="3" bestFit="1" customWidth="1"/>
    <col min="13324" max="13568" width="9" style="3"/>
    <col min="13569" max="13569" width="6.33203125" style="3" customWidth="1"/>
    <col min="13570" max="13570" width="74.1640625" style="3" customWidth="1"/>
    <col min="13571" max="13571" width="7.5" style="3" customWidth="1"/>
    <col min="13572" max="13572" width="7" style="3" customWidth="1"/>
    <col min="13573" max="13573" width="10" style="3" bestFit="1" customWidth="1"/>
    <col min="13574" max="13574" width="10.6640625" style="3" bestFit="1" customWidth="1"/>
    <col min="13575" max="13575" width="8.83203125" style="3" customWidth="1"/>
    <col min="13576" max="13576" width="10.83203125" style="3" customWidth="1"/>
    <col min="13577" max="13577" width="14.83203125" style="3" customWidth="1"/>
    <col min="13578" max="13578" width="8.6640625" style="3" customWidth="1"/>
    <col min="13579" max="13579" width="10.33203125" style="3" bestFit="1" customWidth="1"/>
    <col min="13580" max="13824" width="9" style="3"/>
    <col min="13825" max="13825" width="6.33203125" style="3" customWidth="1"/>
    <col min="13826" max="13826" width="74.1640625" style="3" customWidth="1"/>
    <col min="13827" max="13827" width="7.5" style="3" customWidth="1"/>
    <col min="13828" max="13828" width="7" style="3" customWidth="1"/>
    <col min="13829" max="13829" width="10" style="3" bestFit="1" customWidth="1"/>
    <col min="13830" max="13830" width="10.6640625" style="3" bestFit="1" customWidth="1"/>
    <col min="13831" max="13831" width="8.83203125" style="3" customWidth="1"/>
    <col min="13832" max="13832" width="10.83203125" style="3" customWidth="1"/>
    <col min="13833" max="13833" width="14.83203125" style="3" customWidth="1"/>
    <col min="13834" max="13834" width="8.6640625" style="3" customWidth="1"/>
    <col min="13835" max="13835" width="10.33203125" style="3" bestFit="1" customWidth="1"/>
    <col min="13836" max="14080" width="9" style="3"/>
    <col min="14081" max="14081" width="6.33203125" style="3" customWidth="1"/>
    <col min="14082" max="14082" width="74.1640625" style="3" customWidth="1"/>
    <col min="14083" max="14083" width="7.5" style="3" customWidth="1"/>
    <col min="14084" max="14084" width="7" style="3" customWidth="1"/>
    <col min="14085" max="14085" width="10" style="3" bestFit="1" customWidth="1"/>
    <col min="14086" max="14086" width="10.6640625" style="3" bestFit="1" customWidth="1"/>
    <col min="14087" max="14087" width="8.83203125" style="3" customWidth="1"/>
    <col min="14088" max="14088" width="10.83203125" style="3" customWidth="1"/>
    <col min="14089" max="14089" width="14.83203125" style="3" customWidth="1"/>
    <col min="14090" max="14090" width="8.6640625" style="3" customWidth="1"/>
    <col min="14091" max="14091" width="10.33203125" style="3" bestFit="1" customWidth="1"/>
    <col min="14092" max="14336" width="9" style="3"/>
    <col min="14337" max="14337" width="6.33203125" style="3" customWidth="1"/>
    <col min="14338" max="14338" width="74.1640625" style="3" customWidth="1"/>
    <col min="14339" max="14339" width="7.5" style="3" customWidth="1"/>
    <col min="14340" max="14340" width="7" style="3" customWidth="1"/>
    <col min="14341" max="14341" width="10" style="3" bestFit="1" customWidth="1"/>
    <col min="14342" max="14342" width="10.6640625" style="3" bestFit="1" customWidth="1"/>
    <col min="14343" max="14343" width="8.83203125" style="3" customWidth="1"/>
    <col min="14344" max="14344" width="10.83203125" style="3" customWidth="1"/>
    <col min="14345" max="14345" width="14.83203125" style="3" customWidth="1"/>
    <col min="14346" max="14346" width="8.6640625" style="3" customWidth="1"/>
    <col min="14347" max="14347" width="10.33203125" style="3" bestFit="1" customWidth="1"/>
    <col min="14348" max="14592" width="9" style="3"/>
    <col min="14593" max="14593" width="6.33203125" style="3" customWidth="1"/>
    <col min="14594" max="14594" width="74.1640625" style="3" customWidth="1"/>
    <col min="14595" max="14595" width="7.5" style="3" customWidth="1"/>
    <col min="14596" max="14596" width="7" style="3" customWidth="1"/>
    <col min="14597" max="14597" width="10" style="3" bestFit="1" customWidth="1"/>
    <col min="14598" max="14598" width="10.6640625" style="3" bestFit="1" customWidth="1"/>
    <col min="14599" max="14599" width="8.83203125" style="3" customWidth="1"/>
    <col min="14600" max="14600" width="10.83203125" style="3" customWidth="1"/>
    <col min="14601" max="14601" width="14.83203125" style="3" customWidth="1"/>
    <col min="14602" max="14602" width="8.6640625" style="3" customWidth="1"/>
    <col min="14603" max="14603" width="10.33203125" style="3" bestFit="1" customWidth="1"/>
    <col min="14604" max="14848" width="9" style="3"/>
    <col min="14849" max="14849" width="6.33203125" style="3" customWidth="1"/>
    <col min="14850" max="14850" width="74.1640625" style="3" customWidth="1"/>
    <col min="14851" max="14851" width="7.5" style="3" customWidth="1"/>
    <col min="14852" max="14852" width="7" style="3" customWidth="1"/>
    <col min="14853" max="14853" width="10" style="3" bestFit="1" customWidth="1"/>
    <col min="14854" max="14854" width="10.6640625" style="3" bestFit="1" customWidth="1"/>
    <col min="14855" max="14855" width="8.83203125" style="3" customWidth="1"/>
    <col min="14856" max="14856" width="10.83203125" style="3" customWidth="1"/>
    <col min="14857" max="14857" width="14.83203125" style="3" customWidth="1"/>
    <col min="14858" max="14858" width="8.6640625" style="3" customWidth="1"/>
    <col min="14859" max="14859" width="10.33203125" style="3" bestFit="1" customWidth="1"/>
    <col min="14860" max="15104" width="9" style="3"/>
    <col min="15105" max="15105" width="6.33203125" style="3" customWidth="1"/>
    <col min="15106" max="15106" width="74.1640625" style="3" customWidth="1"/>
    <col min="15107" max="15107" width="7.5" style="3" customWidth="1"/>
    <col min="15108" max="15108" width="7" style="3" customWidth="1"/>
    <col min="15109" max="15109" width="10" style="3" bestFit="1" customWidth="1"/>
    <col min="15110" max="15110" width="10.6640625" style="3" bestFit="1" customWidth="1"/>
    <col min="15111" max="15111" width="8.83203125" style="3" customWidth="1"/>
    <col min="15112" max="15112" width="10.83203125" style="3" customWidth="1"/>
    <col min="15113" max="15113" width="14.83203125" style="3" customWidth="1"/>
    <col min="15114" max="15114" width="8.6640625" style="3" customWidth="1"/>
    <col min="15115" max="15115" width="10.33203125" style="3" bestFit="1" customWidth="1"/>
    <col min="15116" max="15360" width="9" style="3"/>
    <col min="15361" max="15361" width="6.33203125" style="3" customWidth="1"/>
    <col min="15362" max="15362" width="74.1640625" style="3" customWidth="1"/>
    <col min="15363" max="15363" width="7.5" style="3" customWidth="1"/>
    <col min="15364" max="15364" width="7" style="3" customWidth="1"/>
    <col min="15365" max="15365" width="10" style="3" bestFit="1" customWidth="1"/>
    <col min="15366" max="15366" width="10.6640625" style="3" bestFit="1" customWidth="1"/>
    <col min="15367" max="15367" width="8.83203125" style="3" customWidth="1"/>
    <col min="15368" max="15368" width="10.83203125" style="3" customWidth="1"/>
    <col min="15369" max="15369" width="14.83203125" style="3" customWidth="1"/>
    <col min="15370" max="15370" width="8.6640625" style="3" customWidth="1"/>
    <col min="15371" max="15371" width="10.33203125" style="3" bestFit="1" customWidth="1"/>
    <col min="15372" max="15616" width="9" style="3"/>
    <col min="15617" max="15617" width="6.33203125" style="3" customWidth="1"/>
    <col min="15618" max="15618" width="74.1640625" style="3" customWidth="1"/>
    <col min="15619" max="15619" width="7.5" style="3" customWidth="1"/>
    <col min="15620" max="15620" width="7" style="3" customWidth="1"/>
    <col min="15621" max="15621" width="10" style="3" bestFit="1" customWidth="1"/>
    <col min="15622" max="15622" width="10.6640625" style="3" bestFit="1" customWidth="1"/>
    <col min="15623" max="15623" width="8.83203125" style="3" customWidth="1"/>
    <col min="15624" max="15624" width="10.83203125" style="3" customWidth="1"/>
    <col min="15625" max="15625" width="14.83203125" style="3" customWidth="1"/>
    <col min="15626" max="15626" width="8.6640625" style="3" customWidth="1"/>
    <col min="15627" max="15627" width="10.33203125" style="3" bestFit="1" customWidth="1"/>
    <col min="15628" max="15872" width="9" style="3"/>
    <col min="15873" max="15873" width="6.33203125" style="3" customWidth="1"/>
    <col min="15874" max="15874" width="74.1640625" style="3" customWidth="1"/>
    <col min="15875" max="15875" width="7.5" style="3" customWidth="1"/>
    <col min="15876" max="15876" width="7" style="3" customWidth="1"/>
    <col min="15877" max="15877" width="10" style="3" bestFit="1" customWidth="1"/>
    <col min="15878" max="15878" width="10.6640625" style="3" bestFit="1" customWidth="1"/>
    <col min="15879" max="15879" width="8.83203125" style="3" customWidth="1"/>
    <col min="15880" max="15880" width="10.83203125" style="3" customWidth="1"/>
    <col min="15881" max="15881" width="14.83203125" style="3" customWidth="1"/>
    <col min="15882" max="15882" width="8.6640625" style="3" customWidth="1"/>
    <col min="15883" max="15883" width="10.33203125" style="3" bestFit="1" customWidth="1"/>
    <col min="15884" max="16128" width="9" style="3"/>
    <col min="16129" max="16129" width="6.33203125" style="3" customWidth="1"/>
    <col min="16130" max="16130" width="74.1640625" style="3" customWidth="1"/>
    <col min="16131" max="16131" width="7.5" style="3" customWidth="1"/>
    <col min="16132" max="16132" width="7" style="3" customWidth="1"/>
    <col min="16133" max="16133" width="10" style="3" bestFit="1" customWidth="1"/>
    <col min="16134" max="16134" width="10.6640625" style="3" bestFit="1" customWidth="1"/>
    <col min="16135" max="16135" width="8.83203125" style="3" customWidth="1"/>
    <col min="16136" max="16136" width="10.83203125" style="3" customWidth="1"/>
    <col min="16137" max="16137" width="14.83203125" style="3" customWidth="1"/>
    <col min="16138" max="16138" width="8.6640625" style="3" customWidth="1"/>
    <col min="16139" max="16139" width="10.33203125" style="3" bestFit="1" customWidth="1"/>
    <col min="16140" max="16384" width="9" style="3"/>
  </cols>
  <sheetData>
    <row r="1" spans="1:15" s="39" customFormat="1" x14ac:dyDescent="0.5">
      <c r="A1" s="106"/>
      <c r="E1" s="97"/>
      <c r="I1" s="39" t="s">
        <v>62</v>
      </c>
      <c r="J1" s="40">
        <v>1</v>
      </c>
    </row>
    <row r="2" spans="1:15" s="39" customFormat="1" x14ac:dyDescent="0.5">
      <c r="A2" s="398" t="s">
        <v>63</v>
      </c>
      <c r="B2" s="398"/>
      <c r="C2" s="398"/>
      <c r="D2" s="398"/>
      <c r="E2" s="398"/>
      <c r="F2" s="398"/>
      <c r="G2" s="398"/>
      <c r="H2" s="398"/>
      <c r="I2" s="398"/>
      <c r="J2" s="398"/>
    </row>
    <row r="3" spans="1:15" s="42" customFormat="1" ht="24" x14ac:dyDescent="0.55000000000000004">
      <c r="A3" s="399" t="s">
        <v>68</v>
      </c>
      <c r="B3" s="399"/>
      <c r="C3" s="399"/>
      <c r="D3" s="399"/>
      <c r="E3" s="399"/>
      <c r="F3" s="399"/>
      <c r="G3" s="399"/>
      <c r="H3" s="41"/>
      <c r="I3" s="41"/>
      <c r="J3" s="41"/>
    </row>
    <row r="4" spans="1:15" s="42" customFormat="1" ht="24" x14ac:dyDescent="0.55000000000000004">
      <c r="A4" s="400" t="s">
        <v>1715</v>
      </c>
      <c r="B4" s="400"/>
      <c r="C4" s="400"/>
      <c r="D4" s="400"/>
      <c r="E4" s="400"/>
      <c r="F4" s="400"/>
      <c r="G4" s="400"/>
      <c r="H4" s="43"/>
      <c r="I4" s="43"/>
      <c r="J4" s="43"/>
    </row>
    <row r="5" spans="1:15" s="42" customFormat="1" ht="24" x14ac:dyDescent="0.55000000000000004">
      <c r="A5" s="400" t="s">
        <v>1714</v>
      </c>
      <c r="B5" s="400"/>
      <c r="C5" s="44"/>
      <c r="D5" s="44" t="s">
        <v>64</v>
      </c>
      <c r="E5" s="98"/>
      <c r="F5" s="44"/>
      <c r="G5" s="44"/>
      <c r="H5" s="43"/>
      <c r="I5" s="43"/>
      <c r="J5" s="43"/>
    </row>
    <row r="6" spans="1:15" s="42" customFormat="1" ht="24" x14ac:dyDescent="0.55000000000000004">
      <c r="A6" s="400" t="s">
        <v>1713</v>
      </c>
      <c r="B6" s="400"/>
      <c r="C6" s="400"/>
      <c r="D6" s="400"/>
      <c r="E6" s="400"/>
      <c r="F6" s="400"/>
      <c r="G6" s="400"/>
      <c r="H6" s="43"/>
      <c r="I6" s="43"/>
      <c r="J6" s="43"/>
    </row>
    <row r="7" spans="1:15" s="42" customFormat="1" ht="24" x14ac:dyDescent="0.55000000000000004">
      <c r="A7" s="312" t="s">
        <v>1712</v>
      </c>
      <c r="B7" s="45"/>
      <c r="C7" s="45"/>
      <c r="D7" s="312" t="s">
        <v>65</v>
      </c>
      <c r="E7" s="99"/>
      <c r="F7" s="46" t="s">
        <v>66</v>
      </c>
      <c r="G7" s="312"/>
      <c r="H7" s="43"/>
      <c r="I7" s="43"/>
      <c r="J7" s="7">
        <f ca="1">TODAY()</f>
        <v>44125</v>
      </c>
    </row>
    <row r="8" spans="1:15" s="39" customFormat="1" ht="22.5" thickBot="1" x14ac:dyDescent="0.55000000000000004">
      <c r="J8" s="39" t="s">
        <v>67</v>
      </c>
      <c r="L8" s="106"/>
      <c r="N8" s="106"/>
    </row>
    <row r="9" spans="1:15" s="36" customFormat="1" ht="18.75" thickTop="1" x14ac:dyDescent="0.4">
      <c r="A9" s="395" t="s">
        <v>59</v>
      </c>
      <c r="B9" s="395" t="s">
        <v>1</v>
      </c>
      <c r="C9" s="395" t="s">
        <v>2</v>
      </c>
      <c r="D9" s="395" t="s">
        <v>3</v>
      </c>
      <c r="E9" s="392" t="s">
        <v>8</v>
      </c>
      <c r="F9" s="392"/>
      <c r="G9" s="392" t="s">
        <v>60</v>
      </c>
      <c r="H9" s="392"/>
      <c r="I9" s="35" t="s">
        <v>21</v>
      </c>
      <c r="J9" s="395" t="s">
        <v>5</v>
      </c>
      <c r="L9" s="141"/>
      <c r="N9" s="141"/>
    </row>
    <row r="10" spans="1:15" s="36" customFormat="1" ht="22.5" thickBot="1" x14ac:dyDescent="0.55000000000000004">
      <c r="A10" s="396"/>
      <c r="B10" s="396"/>
      <c r="C10" s="396"/>
      <c r="D10" s="396"/>
      <c r="E10" s="37" t="s">
        <v>61</v>
      </c>
      <c r="F10" s="37" t="s">
        <v>4</v>
      </c>
      <c r="G10" s="37" t="s">
        <v>61</v>
      </c>
      <c r="H10" s="37" t="s">
        <v>4</v>
      </c>
      <c r="I10" s="38" t="s">
        <v>0</v>
      </c>
      <c r="J10" s="396"/>
      <c r="L10" s="108" t="s">
        <v>383</v>
      </c>
      <c r="M10" s="3"/>
      <c r="N10" s="108" t="s">
        <v>404</v>
      </c>
      <c r="O10" s="3"/>
    </row>
    <row r="11" spans="1:15" ht="22.5" thickTop="1" x14ac:dyDescent="0.5">
      <c r="A11" s="96">
        <v>4</v>
      </c>
      <c r="B11" s="8" t="s">
        <v>1513</v>
      </c>
      <c r="C11" s="9"/>
      <c r="D11" s="10"/>
      <c r="E11" s="101"/>
      <c r="F11" s="9"/>
      <c r="G11" s="9"/>
      <c r="H11" s="11"/>
      <c r="I11" s="9"/>
      <c r="J11" s="109"/>
    </row>
    <row r="12" spans="1:15" x14ac:dyDescent="0.5">
      <c r="A12" s="96"/>
      <c r="B12" s="8" t="s">
        <v>1512</v>
      </c>
      <c r="C12" s="9"/>
      <c r="D12" s="10"/>
      <c r="E12" s="101"/>
      <c r="F12" s="9"/>
      <c r="G12" s="9"/>
      <c r="H12" s="11"/>
      <c r="I12" s="9"/>
      <c r="J12" s="109"/>
    </row>
    <row r="13" spans="1:15" x14ac:dyDescent="0.5">
      <c r="A13" s="10"/>
      <c r="B13" s="9" t="s">
        <v>1502</v>
      </c>
      <c r="C13" s="9"/>
      <c r="D13" s="10" t="s">
        <v>19</v>
      </c>
      <c r="E13" s="48"/>
      <c r="F13" s="13">
        <f t="shared" ref="F13" si="0">E13*C13</f>
        <v>0</v>
      </c>
      <c r="G13" s="9">
        <v>920</v>
      </c>
      <c r="H13" s="11">
        <f>C13*G13</f>
        <v>0</v>
      </c>
      <c r="I13" s="9">
        <f>C13*G13</f>
        <v>0</v>
      </c>
      <c r="J13" s="109" t="s">
        <v>97</v>
      </c>
      <c r="K13" s="140"/>
      <c r="L13" s="108">
        <f>L15*0.7</f>
        <v>125.99999999999999</v>
      </c>
      <c r="M13" s="3" t="s">
        <v>384</v>
      </c>
      <c r="N13" s="108">
        <v>8</v>
      </c>
      <c r="O13" s="3" t="s">
        <v>17</v>
      </c>
    </row>
    <row r="14" spans="1:15" x14ac:dyDescent="0.5">
      <c r="A14" s="10"/>
      <c r="B14" s="9"/>
      <c r="C14" s="9"/>
      <c r="D14" s="10" t="s">
        <v>19</v>
      </c>
      <c r="E14" s="48"/>
      <c r="F14" s="13">
        <f t="shared" ref="F14:F15" si="1">E14*C14</f>
        <v>0</v>
      </c>
      <c r="G14" s="9">
        <v>980</v>
      </c>
      <c r="H14" s="11">
        <f t="shared" ref="H14:H15" si="2">C14*G14</f>
        <v>0</v>
      </c>
      <c r="I14" s="9">
        <f t="shared" ref="I14:I15" si="3">C14*G14</f>
        <v>0</v>
      </c>
      <c r="J14" s="109" t="s">
        <v>381</v>
      </c>
      <c r="K14" s="140"/>
      <c r="L14" s="108">
        <f>L15*0.85</f>
        <v>153</v>
      </c>
      <c r="M14" s="3" t="s">
        <v>384</v>
      </c>
    </row>
    <row r="15" spans="1:15" x14ac:dyDescent="0.5">
      <c r="A15" s="10"/>
      <c r="B15" s="9"/>
      <c r="C15" s="9"/>
      <c r="D15" s="10" t="s">
        <v>19</v>
      </c>
      <c r="E15" s="48"/>
      <c r="F15" s="13">
        <f t="shared" si="1"/>
        <v>0</v>
      </c>
      <c r="G15" s="9">
        <v>1280</v>
      </c>
      <c r="H15" s="11">
        <f t="shared" si="2"/>
        <v>0</v>
      </c>
      <c r="I15" s="9">
        <f t="shared" si="3"/>
        <v>0</v>
      </c>
      <c r="J15" s="109" t="s">
        <v>382</v>
      </c>
      <c r="K15" s="140"/>
      <c r="L15" s="108">
        <v>180</v>
      </c>
      <c r="M15" s="3" t="s">
        <v>384</v>
      </c>
    </row>
    <row r="16" spans="1:15" x14ac:dyDescent="0.5">
      <c r="A16" s="10"/>
      <c r="B16" s="9" t="s">
        <v>1503</v>
      </c>
      <c r="C16" s="9"/>
      <c r="D16" s="10" t="s">
        <v>19</v>
      </c>
      <c r="E16" s="48"/>
      <c r="F16" s="13">
        <f t="shared" ref="F16" si="4">E16*C16</f>
        <v>0</v>
      </c>
      <c r="G16" s="9">
        <v>950</v>
      </c>
      <c r="H16" s="11">
        <f>C16*G16</f>
        <v>0</v>
      </c>
      <c r="I16" s="9">
        <f>C16*G16</f>
        <v>0</v>
      </c>
      <c r="J16" s="109" t="s">
        <v>97</v>
      </c>
    </row>
    <row r="17" spans="1:12" x14ac:dyDescent="0.5">
      <c r="A17" s="10"/>
      <c r="B17" s="9"/>
      <c r="C17" s="9"/>
      <c r="D17" s="10" t="s">
        <v>19</v>
      </c>
      <c r="E17" s="48"/>
      <c r="F17" s="13">
        <f t="shared" ref="F17:F18" si="5">E17*C17</f>
        <v>0</v>
      </c>
      <c r="G17" s="9">
        <v>1120</v>
      </c>
      <c r="H17" s="11">
        <f t="shared" ref="H17:H18" si="6">C17*G17</f>
        <v>0</v>
      </c>
      <c r="I17" s="9">
        <f t="shared" ref="I17:I18" si="7">C17*G17</f>
        <v>0</v>
      </c>
      <c r="J17" s="109" t="s">
        <v>100</v>
      </c>
    </row>
    <row r="18" spans="1:12" x14ac:dyDescent="0.5">
      <c r="A18" s="10"/>
      <c r="B18" s="9"/>
      <c r="C18" s="9"/>
      <c r="D18" s="10" t="s">
        <v>19</v>
      </c>
      <c r="E18" s="48"/>
      <c r="F18" s="13">
        <f t="shared" si="5"/>
        <v>0</v>
      </c>
      <c r="G18" s="9">
        <v>1430</v>
      </c>
      <c r="H18" s="11">
        <f t="shared" si="6"/>
        <v>0</v>
      </c>
      <c r="I18" s="9">
        <f t="shared" si="7"/>
        <v>0</v>
      </c>
      <c r="J18" s="109" t="s">
        <v>101</v>
      </c>
    </row>
    <row r="19" spans="1:12" x14ac:dyDescent="0.5">
      <c r="A19" s="10"/>
      <c r="B19" s="9" t="s">
        <v>98</v>
      </c>
      <c r="C19" s="9"/>
      <c r="D19" s="10" t="s">
        <v>19</v>
      </c>
      <c r="E19" s="48"/>
      <c r="F19" s="13">
        <f t="shared" ref="F19:F21" si="8">E19*C19</f>
        <v>0</v>
      </c>
      <c r="G19" s="9">
        <v>980</v>
      </c>
      <c r="H19" s="11">
        <f>C19*G19</f>
        <v>0</v>
      </c>
      <c r="I19" s="9">
        <f>C19*G19</f>
        <v>0</v>
      </c>
      <c r="J19" s="109" t="s">
        <v>97</v>
      </c>
    </row>
    <row r="20" spans="1:12" x14ac:dyDescent="0.5">
      <c r="A20" s="10"/>
      <c r="B20" s="9"/>
      <c r="C20" s="9"/>
      <c r="D20" s="10" t="s">
        <v>19</v>
      </c>
      <c r="E20" s="48"/>
      <c r="F20" s="13">
        <f t="shared" si="8"/>
        <v>0</v>
      </c>
      <c r="G20" s="9">
        <v>1190</v>
      </c>
      <c r="H20" s="11">
        <f t="shared" ref="H20:H21" si="9">C20*G20</f>
        <v>0</v>
      </c>
      <c r="I20" s="9">
        <f t="shared" ref="I20:I21" si="10">C20*G20</f>
        <v>0</v>
      </c>
      <c r="J20" s="109" t="s">
        <v>100</v>
      </c>
    </row>
    <row r="21" spans="1:12" x14ac:dyDescent="0.5">
      <c r="A21" s="10"/>
      <c r="B21" s="9"/>
      <c r="C21" s="9"/>
      <c r="D21" s="10" t="s">
        <v>19</v>
      </c>
      <c r="E21" s="48"/>
      <c r="F21" s="13">
        <f t="shared" si="8"/>
        <v>0</v>
      </c>
      <c r="G21" s="9">
        <v>1440</v>
      </c>
      <c r="H21" s="11">
        <f t="shared" si="9"/>
        <v>0</v>
      </c>
      <c r="I21" s="9">
        <f t="shared" si="10"/>
        <v>0</v>
      </c>
      <c r="J21" s="109" t="s">
        <v>101</v>
      </c>
    </row>
    <row r="22" spans="1:12" x14ac:dyDescent="0.5">
      <c r="A22" s="10"/>
      <c r="B22" s="9" t="s">
        <v>1504</v>
      </c>
      <c r="C22" s="9"/>
      <c r="D22" s="10" t="s">
        <v>19</v>
      </c>
      <c r="E22" s="48"/>
      <c r="F22" s="13">
        <f t="shared" ref="F22:F24" si="11">E22*C22</f>
        <v>0</v>
      </c>
      <c r="G22" s="9">
        <v>1080</v>
      </c>
      <c r="H22" s="11">
        <f>C22*G22</f>
        <v>0</v>
      </c>
      <c r="I22" s="9">
        <f>C22*G22</f>
        <v>0</v>
      </c>
      <c r="J22" s="109" t="s">
        <v>97</v>
      </c>
    </row>
    <row r="23" spans="1:12" x14ac:dyDescent="0.5">
      <c r="A23" s="10"/>
      <c r="B23" s="9"/>
      <c r="C23" s="9"/>
      <c r="D23" s="10" t="s">
        <v>19</v>
      </c>
      <c r="E23" s="48"/>
      <c r="F23" s="13">
        <f t="shared" si="11"/>
        <v>0</v>
      </c>
      <c r="G23" s="9">
        <v>1340</v>
      </c>
      <c r="H23" s="11">
        <f t="shared" ref="H23:H24" si="12">C23*G23</f>
        <v>0</v>
      </c>
      <c r="I23" s="9">
        <f t="shared" ref="I23:I24" si="13">C23*G23</f>
        <v>0</v>
      </c>
      <c r="J23" s="109" t="s">
        <v>100</v>
      </c>
    </row>
    <row r="24" spans="1:12" x14ac:dyDescent="0.5">
      <c r="A24" s="10"/>
      <c r="B24" s="9"/>
      <c r="C24" s="9"/>
      <c r="D24" s="10" t="s">
        <v>19</v>
      </c>
      <c r="E24" s="48"/>
      <c r="F24" s="13">
        <f t="shared" si="11"/>
        <v>0</v>
      </c>
      <c r="G24" s="9">
        <v>1450</v>
      </c>
      <c r="H24" s="11">
        <f t="shared" si="12"/>
        <v>0</v>
      </c>
      <c r="I24" s="9">
        <f t="shared" si="13"/>
        <v>0</v>
      </c>
      <c r="J24" s="109" t="s">
        <v>101</v>
      </c>
    </row>
    <row r="25" spans="1:12" x14ac:dyDescent="0.5">
      <c r="A25" s="10"/>
      <c r="B25" s="9" t="s">
        <v>1505</v>
      </c>
      <c r="C25" s="9"/>
      <c r="D25" s="10" t="s">
        <v>19</v>
      </c>
      <c r="E25" s="48"/>
      <c r="F25" s="13">
        <f t="shared" ref="F25:F27" si="14">E25*C25</f>
        <v>0</v>
      </c>
      <c r="G25" s="9">
        <v>1525</v>
      </c>
      <c r="H25" s="11">
        <f>C25*G25</f>
        <v>0</v>
      </c>
      <c r="I25" s="9">
        <f>C25*G25</f>
        <v>0</v>
      </c>
      <c r="J25" s="109" t="s">
        <v>97</v>
      </c>
    </row>
    <row r="26" spans="1:12" x14ac:dyDescent="0.5">
      <c r="A26" s="10"/>
      <c r="B26" s="9"/>
      <c r="C26" s="9"/>
      <c r="D26" s="10" t="s">
        <v>19</v>
      </c>
      <c r="E26" s="48"/>
      <c r="F26" s="13">
        <f t="shared" si="14"/>
        <v>0</v>
      </c>
      <c r="G26" s="9">
        <v>1725</v>
      </c>
      <c r="H26" s="11">
        <f t="shared" ref="H26:H27" si="15">C26*G26</f>
        <v>0</v>
      </c>
      <c r="I26" s="9">
        <f t="shared" ref="I26:I27" si="16">C26*G26</f>
        <v>0</v>
      </c>
      <c r="J26" s="109" t="s">
        <v>100</v>
      </c>
    </row>
    <row r="27" spans="1:12" x14ac:dyDescent="0.5">
      <c r="A27" s="10"/>
      <c r="B27" s="9"/>
      <c r="C27" s="9"/>
      <c r="D27" s="10" t="s">
        <v>19</v>
      </c>
      <c r="E27" s="48"/>
      <c r="F27" s="13">
        <f t="shared" si="14"/>
        <v>0</v>
      </c>
      <c r="G27" s="9">
        <v>1925</v>
      </c>
      <c r="H27" s="11">
        <f t="shared" si="15"/>
        <v>0</v>
      </c>
      <c r="I27" s="9">
        <f t="shared" si="16"/>
        <v>0</v>
      </c>
      <c r="J27" s="109" t="s">
        <v>101</v>
      </c>
    </row>
    <row r="28" spans="1:12" x14ac:dyDescent="0.5">
      <c r="A28" s="10"/>
      <c r="B28" s="9" t="s">
        <v>1506</v>
      </c>
      <c r="C28" s="9"/>
      <c r="D28" s="10" t="s">
        <v>19</v>
      </c>
      <c r="E28" s="48"/>
      <c r="F28" s="13">
        <f t="shared" ref="F28:F30" si="17">E28*C28</f>
        <v>0</v>
      </c>
      <c r="G28" s="9">
        <v>1830</v>
      </c>
      <c r="H28" s="11">
        <f>C28*G28</f>
        <v>0</v>
      </c>
      <c r="I28" s="9">
        <f>C28*G28</f>
        <v>0</v>
      </c>
      <c r="J28" s="109" t="s">
        <v>97</v>
      </c>
    </row>
    <row r="29" spans="1:12" x14ac:dyDescent="0.5">
      <c r="A29" s="10"/>
      <c r="B29" s="9"/>
      <c r="C29" s="9"/>
      <c r="D29" s="10" t="s">
        <v>19</v>
      </c>
      <c r="E29" s="48"/>
      <c r="F29" s="13">
        <f t="shared" si="17"/>
        <v>0</v>
      </c>
      <c r="G29" s="9">
        <v>2070</v>
      </c>
      <c r="H29" s="11">
        <f t="shared" ref="H29:H30" si="18">C29*G29</f>
        <v>0</v>
      </c>
      <c r="I29" s="9">
        <f t="shared" ref="I29:I30" si="19">C29*G29</f>
        <v>0</v>
      </c>
      <c r="J29" s="109" t="s">
        <v>100</v>
      </c>
    </row>
    <row r="30" spans="1:12" x14ac:dyDescent="0.5">
      <c r="A30" s="10"/>
      <c r="B30" s="9"/>
      <c r="C30" s="9"/>
      <c r="D30" s="10" t="s">
        <v>19</v>
      </c>
      <c r="E30" s="48"/>
      <c r="F30" s="13">
        <f t="shared" si="17"/>
        <v>0</v>
      </c>
      <c r="G30" s="9">
        <v>2550</v>
      </c>
      <c r="H30" s="11">
        <f t="shared" si="18"/>
        <v>0</v>
      </c>
      <c r="I30" s="9">
        <f t="shared" si="19"/>
        <v>0</v>
      </c>
      <c r="J30" s="109" t="s">
        <v>101</v>
      </c>
    </row>
    <row r="31" spans="1:12" x14ac:dyDescent="0.5">
      <c r="A31" s="10"/>
      <c r="B31" s="9"/>
      <c r="C31" s="9"/>
      <c r="D31" s="10"/>
      <c r="E31" s="48"/>
      <c r="F31" s="13"/>
      <c r="G31" s="9"/>
      <c r="H31" s="11"/>
      <c r="I31" s="9"/>
      <c r="J31" s="109"/>
    </row>
    <row r="32" spans="1:12" x14ac:dyDescent="0.5">
      <c r="A32" s="10" t="s">
        <v>6</v>
      </c>
      <c r="B32" s="9" t="s">
        <v>99</v>
      </c>
      <c r="C32" s="9"/>
      <c r="D32" s="10"/>
      <c r="E32" s="48"/>
      <c r="F32" s="13"/>
      <c r="G32" s="9"/>
      <c r="H32" s="11"/>
      <c r="I32" s="9"/>
      <c r="J32" s="109"/>
      <c r="L32" s="142"/>
    </row>
    <row r="33" spans="1:15" x14ac:dyDescent="0.5">
      <c r="A33" s="10"/>
      <c r="B33" s="9" t="s">
        <v>1507</v>
      </c>
      <c r="C33" s="9"/>
      <c r="D33" s="10" t="s">
        <v>19</v>
      </c>
      <c r="E33" s="48"/>
      <c r="F33" s="13">
        <f t="shared" ref="F33:F35" si="20">E33*C33</f>
        <v>0</v>
      </c>
      <c r="G33" s="9">
        <v>950</v>
      </c>
      <c r="H33" s="11">
        <f>C33*G33</f>
        <v>0</v>
      </c>
      <c r="I33" s="9">
        <f>C33*G33</f>
        <v>0</v>
      </c>
      <c r="J33" s="109" t="s">
        <v>97</v>
      </c>
    </row>
    <row r="34" spans="1:15" x14ac:dyDescent="0.5">
      <c r="A34" s="10"/>
      <c r="B34" s="9"/>
      <c r="C34" s="9"/>
      <c r="D34" s="10" t="s">
        <v>19</v>
      </c>
      <c r="E34" s="48"/>
      <c r="F34" s="13">
        <f t="shared" si="20"/>
        <v>0</v>
      </c>
      <c r="G34" s="9">
        <v>1120</v>
      </c>
      <c r="H34" s="11">
        <f t="shared" ref="H34:H35" si="21">C34*G34</f>
        <v>0</v>
      </c>
      <c r="I34" s="9">
        <f t="shared" ref="I34:I35" si="22">C34*G34</f>
        <v>0</v>
      </c>
      <c r="J34" s="109" t="s">
        <v>100</v>
      </c>
    </row>
    <row r="35" spans="1:15" x14ac:dyDescent="0.5">
      <c r="A35" s="10"/>
      <c r="B35" s="9"/>
      <c r="C35" s="9"/>
      <c r="D35" s="10" t="s">
        <v>19</v>
      </c>
      <c r="E35" s="48"/>
      <c r="F35" s="13">
        <f t="shared" si="20"/>
        <v>0</v>
      </c>
      <c r="G35" s="9">
        <v>1430</v>
      </c>
      <c r="H35" s="11">
        <f t="shared" si="21"/>
        <v>0</v>
      </c>
      <c r="I35" s="9">
        <f t="shared" si="22"/>
        <v>0</v>
      </c>
      <c r="J35" s="109" t="s">
        <v>101</v>
      </c>
    </row>
    <row r="36" spans="1:15" x14ac:dyDescent="0.5">
      <c r="A36" s="10"/>
      <c r="B36" s="9" t="s">
        <v>1508</v>
      </c>
      <c r="C36" s="9"/>
      <c r="D36" s="10" t="s">
        <v>19</v>
      </c>
      <c r="E36" s="48"/>
      <c r="F36" s="13">
        <f t="shared" ref="F36" si="23">E36*C36</f>
        <v>0</v>
      </c>
      <c r="G36" s="9">
        <v>1080</v>
      </c>
      <c r="H36" s="11">
        <f>C36*G36</f>
        <v>0</v>
      </c>
      <c r="I36" s="9">
        <f>C36*G36</f>
        <v>0</v>
      </c>
      <c r="J36" s="109" t="s">
        <v>97</v>
      </c>
    </row>
    <row r="37" spans="1:15" s="5" customFormat="1" x14ac:dyDescent="0.5">
      <c r="A37" s="67"/>
      <c r="B37" s="66"/>
      <c r="C37" s="16"/>
      <c r="D37" s="10" t="s">
        <v>19</v>
      </c>
      <c r="E37" s="48"/>
      <c r="F37" s="13"/>
      <c r="G37" s="9">
        <v>1340</v>
      </c>
      <c r="H37" s="11">
        <f t="shared" ref="H37:H38" si="24">C37*G37</f>
        <v>0</v>
      </c>
      <c r="I37" s="9">
        <f t="shared" ref="I37:I38" si="25">C37*G37</f>
        <v>0</v>
      </c>
      <c r="J37" s="109" t="s">
        <v>100</v>
      </c>
      <c r="L37" s="143"/>
      <c r="N37" s="143"/>
    </row>
    <row r="38" spans="1:15" s="5" customFormat="1" x14ac:dyDescent="0.5">
      <c r="A38" s="67"/>
      <c r="B38" s="66"/>
      <c r="C38" s="16"/>
      <c r="D38" s="10" t="s">
        <v>19</v>
      </c>
      <c r="E38" s="48"/>
      <c r="F38" s="13"/>
      <c r="G38" s="9">
        <v>1450</v>
      </c>
      <c r="H38" s="11">
        <f t="shared" si="24"/>
        <v>0</v>
      </c>
      <c r="I38" s="9">
        <f t="shared" si="25"/>
        <v>0</v>
      </c>
      <c r="J38" s="109" t="s">
        <v>101</v>
      </c>
      <c r="L38" s="143"/>
      <c r="N38" s="143"/>
    </row>
    <row r="39" spans="1:15" x14ac:dyDescent="0.5">
      <c r="A39" s="10"/>
      <c r="B39" s="9" t="s">
        <v>1509</v>
      </c>
      <c r="C39" s="9"/>
      <c r="D39" s="10" t="s">
        <v>19</v>
      </c>
      <c r="E39" s="48"/>
      <c r="F39" s="13">
        <f t="shared" ref="F39" si="26">E39*C39</f>
        <v>0</v>
      </c>
      <c r="G39" s="9">
        <v>1525</v>
      </c>
      <c r="H39" s="11">
        <f>C39*G39</f>
        <v>0</v>
      </c>
      <c r="I39" s="9">
        <f>C39*G39</f>
        <v>0</v>
      </c>
      <c r="J39" s="109" t="s">
        <v>97</v>
      </c>
    </row>
    <row r="40" spans="1:15" s="5" customFormat="1" x14ac:dyDescent="0.5">
      <c r="A40" s="67"/>
      <c r="B40" s="66"/>
      <c r="C40" s="16"/>
      <c r="D40" s="10" t="s">
        <v>19</v>
      </c>
      <c r="E40" s="48"/>
      <c r="F40" s="13"/>
      <c r="G40" s="9">
        <v>1725</v>
      </c>
      <c r="H40" s="11">
        <f t="shared" ref="H40:H41" si="27">C40*G40</f>
        <v>0</v>
      </c>
      <c r="I40" s="9">
        <f t="shared" ref="I40:I41" si="28">C40*G40</f>
        <v>0</v>
      </c>
      <c r="J40" s="109" t="s">
        <v>100</v>
      </c>
      <c r="L40" s="143"/>
      <c r="N40" s="143"/>
    </row>
    <row r="41" spans="1:15" s="5" customFormat="1" ht="22.5" thickBot="1" x14ac:dyDescent="0.55000000000000004">
      <c r="A41" s="67"/>
      <c r="B41" s="66"/>
      <c r="C41" s="16"/>
      <c r="D41" s="10" t="s">
        <v>19</v>
      </c>
      <c r="E41" s="48"/>
      <c r="F41" s="13"/>
      <c r="G41" s="9">
        <v>1925</v>
      </c>
      <c r="H41" s="11">
        <f t="shared" si="27"/>
        <v>0</v>
      </c>
      <c r="I41" s="9">
        <f t="shared" si="28"/>
        <v>0</v>
      </c>
      <c r="J41" s="109" t="s">
        <v>101</v>
      </c>
      <c r="L41" s="143"/>
      <c r="N41" s="143"/>
    </row>
    <row r="42" spans="1:15" s="36" customFormat="1" ht="18.75" thickTop="1" x14ac:dyDescent="0.4">
      <c r="A42" s="395" t="s">
        <v>59</v>
      </c>
      <c r="B42" s="395" t="s">
        <v>1</v>
      </c>
      <c r="C42" s="395" t="s">
        <v>2</v>
      </c>
      <c r="D42" s="395" t="s">
        <v>3</v>
      </c>
      <c r="E42" s="392" t="s">
        <v>8</v>
      </c>
      <c r="F42" s="392"/>
      <c r="G42" s="392" t="s">
        <v>60</v>
      </c>
      <c r="H42" s="392"/>
      <c r="I42" s="35" t="s">
        <v>21</v>
      </c>
      <c r="J42" s="395" t="s">
        <v>5</v>
      </c>
      <c r="L42" s="141"/>
      <c r="N42" s="141"/>
    </row>
    <row r="43" spans="1:15" s="36" customFormat="1" ht="22.5" thickBot="1" x14ac:dyDescent="0.55000000000000004">
      <c r="A43" s="396"/>
      <c r="B43" s="396"/>
      <c r="C43" s="396"/>
      <c r="D43" s="396"/>
      <c r="E43" s="37" t="s">
        <v>61</v>
      </c>
      <c r="F43" s="37" t="s">
        <v>4</v>
      </c>
      <c r="G43" s="37" t="s">
        <v>61</v>
      </c>
      <c r="H43" s="37" t="s">
        <v>4</v>
      </c>
      <c r="I43" s="38" t="s">
        <v>0</v>
      </c>
      <c r="J43" s="396"/>
      <c r="L43" s="108" t="s">
        <v>383</v>
      </c>
      <c r="M43" s="3"/>
      <c r="N43" s="108" t="s">
        <v>404</v>
      </c>
      <c r="O43" s="3"/>
    </row>
    <row r="44" spans="1:15" ht="22.5" thickTop="1" x14ac:dyDescent="0.5">
      <c r="A44" s="10"/>
      <c r="B44" s="9" t="s">
        <v>1510</v>
      </c>
      <c r="C44" s="9"/>
      <c r="D44" s="10" t="s">
        <v>19</v>
      </c>
      <c r="E44" s="48"/>
      <c r="F44" s="13">
        <f t="shared" ref="F44" si="29">E44*C44</f>
        <v>0</v>
      </c>
      <c r="G44" s="9">
        <v>1830</v>
      </c>
      <c r="H44" s="11">
        <f>C44*G44</f>
        <v>0</v>
      </c>
      <c r="I44" s="9">
        <f>C44*G44</f>
        <v>0</v>
      </c>
      <c r="J44" s="109" t="s">
        <v>97</v>
      </c>
    </row>
    <row r="45" spans="1:15" s="5" customFormat="1" x14ac:dyDescent="0.5">
      <c r="A45" s="67"/>
      <c r="B45" s="66"/>
      <c r="C45" s="16"/>
      <c r="D45" s="10" t="s">
        <v>19</v>
      </c>
      <c r="E45" s="48"/>
      <c r="F45" s="13"/>
      <c r="G45" s="9">
        <v>2070</v>
      </c>
      <c r="H45" s="11">
        <f t="shared" ref="H45:H46" si="30">C45*G45</f>
        <v>0</v>
      </c>
      <c r="I45" s="9">
        <f t="shared" ref="I45:I46" si="31">C45*G45</f>
        <v>0</v>
      </c>
      <c r="J45" s="109" t="s">
        <v>100</v>
      </c>
      <c r="L45" s="143"/>
      <c r="N45" s="143"/>
    </row>
    <row r="46" spans="1:15" s="5" customFormat="1" x14ac:dyDescent="0.5">
      <c r="A46" s="67"/>
      <c r="B46" s="66"/>
      <c r="C46" s="16"/>
      <c r="D46" s="10" t="s">
        <v>19</v>
      </c>
      <c r="E46" s="48"/>
      <c r="F46" s="13"/>
      <c r="G46" s="9">
        <v>2550</v>
      </c>
      <c r="H46" s="11">
        <f t="shared" si="30"/>
        <v>0</v>
      </c>
      <c r="I46" s="9">
        <f t="shared" si="31"/>
        <v>0</v>
      </c>
      <c r="J46" s="109" t="s">
        <v>101</v>
      </c>
      <c r="L46" s="143"/>
      <c r="N46" s="143"/>
    </row>
    <row r="47" spans="1:15" x14ac:dyDescent="0.5">
      <c r="A47" s="10"/>
      <c r="B47" s="9" t="s">
        <v>1511</v>
      </c>
      <c r="C47" s="9"/>
      <c r="D47" s="10" t="s">
        <v>19</v>
      </c>
      <c r="E47" s="48"/>
      <c r="F47" s="13">
        <f t="shared" ref="F47" si="32">E47*C47</f>
        <v>0</v>
      </c>
      <c r="G47" s="9">
        <v>2070</v>
      </c>
      <c r="H47" s="11">
        <f>C47*G47</f>
        <v>0</v>
      </c>
      <c r="I47" s="9">
        <f>C47*G47</f>
        <v>0</v>
      </c>
      <c r="J47" s="109" t="s">
        <v>97</v>
      </c>
    </row>
    <row r="48" spans="1:15" s="5" customFormat="1" x14ac:dyDescent="0.5">
      <c r="A48" s="67"/>
      <c r="B48" s="66"/>
      <c r="C48" s="16"/>
      <c r="D48" s="10" t="s">
        <v>19</v>
      </c>
      <c r="E48" s="48"/>
      <c r="F48" s="13"/>
      <c r="G48" s="9">
        <v>2340</v>
      </c>
      <c r="H48" s="11">
        <f t="shared" ref="H48:H49" si="33">C48*G48</f>
        <v>0</v>
      </c>
      <c r="I48" s="9">
        <f t="shared" ref="I48:I49" si="34">C48*G48</f>
        <v>0</v>
      </c>
      <c r="J48" s="109" t="s">
        <v>100</v>
      </c>
      <c r="L48" s="143"/>
      <c r="N48" s="143"/>
    </row>
    <row r="49" spans="1:14" s="5" customFormat="1" x14ac:dyDescent="0.5">
      <c r="A49" s="67"/>
      <c r="B49" s="66"/>
      <c r="C49" s="16"/>
      <c r="D49" s="10" t="s">
        <v>19</v>
      </c>
      <c r="E49" s="48"/>
      <c r="F49" s="13"/>
      <c r="G49" s="9">
        <v>2880</v>
      </c>
      <c r="H49" s="11">
        <f t="shared" si="33"/>
        <v>0</v>
      </c>
      <c r="I49" s="9">
        <f t="shared" si="34"/>
        <v>0</v>
      </c>
      <c r="J49" s="109" t="s">
        <v>101</v>
      </c>
      <c r="L49" s="143"/>
      <c r="N49" s="143"/>
    </row>
    <row r="50" spans="1:14" x14ac:dyDescent="0.5">
      <c r="A50" s="10" t="s">
        <v>6</v>
      </c>
      <c r="B50" s="9" t="s">
        <v>1550</v>
      </c>
      <c r="C50" s="9"/>
      <c r="D50" s="10"/>
      <c r="E50" s="48"/>
      <c r="F50" s="13"/>
      <c r="G50" s="9"/>
      <c r="H50" s="11"/>
      <c r="I50" s="9"/>
      <c r="J50" s="109"/>
      <c r="L50" s="142"/>
    </row>
    <row r="51" spans="1:14" x14ac:dyDescent="0.5">
      <c r="A51" s="10"/>
      <c r="B51" s="9" t="s">
        <v>1551</v>
      </c>
      <c r="C51" s="9"/>
      <c r="D51" s="10" t="s">
        <v>19</v>
      </c>
      <c r="E51" s="48"/>
      <c r="F51" s="13">
        <f t="shared" ref="F51:F54" si="35">E51*C51</f>
        <v>0</v>
      </c>
      <c r="G51" s="9">
        <v>1306</v>
      </c>
      <c r="H51" s="11">
        <f>C51*G51</f>
        <v>0</v>
      </c>
      <c r="I51" s="9">
        <f>C51*G51</f>
        <v>0</v>
      </c>
      <c r="J51" s="109" t="s">
        <v>97</v>
      </c>
    </row>
    <row r="52" spans="1:14" x14ac:dyDescent="0.5">
      <c r="A52" s="10"/>
      <c r="B52" s="9"/>
      <c r="C52" s="9"/>
      <c r="D52" s="10" t="s">
        <v>19</v>
      </c>
      <c r="E52" s="48"/>
      <c r="F52" s="13">
        <f t="shared" si="35"/>
        <v>0</v>
      </c>
      <c r="G52" s="9">
        <v>1452</v>
      </c>
      <c r="H52" s="11">
        <f t="shared" ref="H52:H53" si="36">C52*G52</f>
        <v>0</v>
      </c>
      <c r="I52" s="9">
        <f t="shared" ref="I52:I53" si="37">C52*G52</f>
        <v>0</v>
      </c>
      <c r="J52" s="109" t="s">
        <v>100</v>
      </c>
    </row>
    <row r="53" spans="1:14" x14ac:dyDescent="0.5">
      <c r="A53" s="10"/>
      <c r="B53" s="9"/>
      <c r="C53" s="9"/>
      <c r="D53" s="10" t="s">
        <v>19</v>
      </c>
      <c r="E53" s="48"/>
      <c r="F53" s="13">
        <f t="shared" si="35"/>
        <v>0</v>
      </c>
      <c r="G53" s="9">
        <v>1598</v>
      </c>
      <c r="H53" s="11">
        <f t="shared" si="36"/>
        <v>0</v>
      </c>
      <c r="I53" s="9">
        <f t="shared" si="37"/>
        <v>0</v>
      </c>
      <c r="J53" s="109" t="s">
        <v>101</v>
      </c>
    </row>
    <row r="54" spans="1:14" x14ac:dyDescent="0.5">
      <c r="A54" s="10"/>
      <c r="B54" s="9" t="s">
        <v>1552</v>
      </c>
      <c r="C54" s="9"/>
      <c r="D54" s="10" t="s">
        <v>19</v>
      </c>
      <c r="E54" s="48"/>
      <c r="F54" s="13">
        <f t="shared" si="35"/>
        <v>0</v>
      </c>
      <c r="G54" s="9">
        <v>1959</v>
      </c>
      <c r="H54" s="11">
        <f>C54*G54</f>
        <v>0</v>
      </c>
      <c r="I54" s="9">
        <f>C54*G54</f>
        <v>0</v>
      </c>
      <c r="J54" s="109" t="s">
        <v>97</v>
      </c>
    </row>
    <row r="55" spans="1:14" s="5" customFormat="1" x14ac:dyDescent="0.5">
      <c r="A55" s="67"/>
      <c r="B55" s="66"/>
      <c r="C55" s="16"/>
      <c r="D55" s="10" t="s">
        <v>19</v>
      </c>
      <c r="E55" s="48"/>
      <c r="F55" s="13"/>
      <c r="G55" s="9">
        <v>2178</v>
      </c>
      <c r="H55" s="11">
        <f t="shared" ref="H55:H56" si="38">C55*G55</f>
        <v>0</v>
      </c>
      <c r="I55" s="9">
        <f t="shared" ref="I55:I56" si="39">C55*G55</f>
        <v>0</v>
      </c>
      <c r="J55" s="109" t="s">
        <v>100</v>
      </c>
      <c r="L55" s="143"/>
      <c r="N55" s="143"/>
    </row>
    <row r="56" spans="1:14" s="5" customFormat="1" x14ac:dyDescent="0.5">
      <c r="A56" s="67"/>
      <c r="B56" s="66"/>
      <c r="C56" s="16"/>
      <c r="D56" s="10" t="s">
        <v>19</v>
      </c>
      <c r="E56" s="48"/>
      <c r="F56" s="13"/>
      <c r="G56" s="9">
        <v>2397</v>
      </c>
      <c r="H56" s="11">
        <f t="shared" si="38"/>
        <v>0</v>
      </c>
      <c r="I56" s="9">
        <f t="shared" si="39"/>
        <v>0</v>
      </c>
      <c r="J56" s="109" t="s">
        <v>101</v>
      </c>
      <c r="L56" s="143"/>
      <c r="N56" s="143"/>
    </row>
    <row r="57" spans="1:14" x14ac:dyDescent="0.5">
      <c r="A57" s="10"/>
      <c r="B57" s="9" t="s">
        <v>1553</v>
      </c>
      <c r="C57" s="9"/>
      <c r="D57" s="10" t="s">
        <v>19</v>
      </c>
      <c r="E57" s="48"/>
      <c r="F57" s="13">
        <f t="shared" ref="F57" si="40">E57*C57</f>
        <v>0</v>
      </c>
      <c r="G57" s="9">
        <v>2455</v>
      </c>
      <c r="H57" s="11">
        <f>C57*G57</f>
        <v>0</v>
      </c>
      <c r="I57" s="9">
        <f>C57*G57</f>
        <v>0</v>
      </c>
      <c r="J57" s="109" t="s">
        <v>97</v>
      </c>
    </row>
    <row r="58" spans="1:14" s="5" customFormat="1" x14ac:dyDescent="0.5">
      <c r="A58" s="67"/>
      <c r="B58" s="66"/>
      <c r="C58" s="16"/>
      <c r="D58" s="10" t="s">
        <v>19</v>
      </c>
      <c r="E58" s="48"/>
      <c r="F58" s="13"/>
      <c r="G58" s="9">
        <v>2745</v>
      </c>
      <c r="H58" s="11">
        <f t="shared" ref="H58:H59" si="41">C58*G58</f>
        <v>0</v>
      </c>
      <c r="I58" s="9">
        <f t="shared" ref="I58:I59" si="42">C58*G58</f>
        <v>0</v>
      </c>
      <c r="J58" s="109" t="s">
        <v>100</v>
      </c>
      <c r="L58" s="143"/>
      <c r="N58" s="143"/>
    </row>
    <row r="59" spans="1:14" s="5" customFormat="1" x14ac:dyDescent="0.5">
      <c r="A59" s="67"/>
      <c r="B59" s="66"/>
      <c r="C59" s="16"/>
      <c r="D59" s="10" t="s">
        <v>19</v>
      </c>
      <c r="E59" s="48"/>
      <c r="F59" s="13"/>
      <c r="G59" s="9">
        <v>3035</v>
      </c>
      <c r="H59" s="11">
        <f t="shared" si="41"/>
        <v>0</v>
      </c>
      <c r="I59" s="9">
        <f t="shared" si="42"/>
        <v>0</v>
      </c>
      <c r="J59" s="109" t="s">
        <v>101</v>
      </c>
      <c r="L59" s="143"/>
      <c r="N59" s="143"/>
    </row>
    <row r="60" spans="1:14" x14ac:dyDescent="0.5">
      <c r="A60" s="10"/>
      <c r="B60" s="9" t="s">
        <v>1554</v>
      </c>
      <c r="C60" s="9"/>
      <c r="D60" s="10" t="s">
        <v>19</v>
      </c>
      <c r="E60" s="48"/>
      <c r="F60" s="13">
        <f t="shared" ref="F60" si="43">E60*C60</f>
        <v>0</v>
      </c>
      <c r="G60" s="9">
        <v>2625</v>
      </c>
      <c r="H60" s="11">
        <f>C60*G60</f>
        <v>0</v>
      </c>
      <c r="I60" s="9">
        <f>C60*G60</f>
        <v>0</v>
      </c>
      <c r="J60" s="109" t="s">
        <v>97</v>
      </c>
    </row>
    <row r="61" spans="1:14" s="5" customFormat="1" x14ac:dyDescent="0.5">
      <c r="A61" s="67"/>
      <c r="B61" s="66"/>
      <c r="C61" s="16"/>
      <c r="D61" s="10" t="s">
        <v>19</v>
      </c>
      <c r="E61" s="48"/>
      <c r="F61" s="13"/>
      <c r="G61" s="9">
        <v>2935</v>
      </c>
      <c r="H61" s="11">
        <f t="shared" ref="H61:H62" si="44">C61*G61</f>
        <v>0</v>
      </c>
      <c r="I61" s="9">
        <f t="shared" ref="I61:I62" si="45">C61*G61</f>
        <v>0</v>
      </c>
      <c r="J61" s="109" t="s">
        <v>100</v>
      </c>
      <c r="L61" s="143"/>
      <c r="N61" s="143"/>
    </row>
    <row r="62" spans="1:14" s="5" customFormat="1" x14ac:dyDescent="0.5">
      <c r="A62" s="67"/>
      <c r="B62" s="66"/>
      <c r="C62" s="16"/>
      <c r="D62" s="10" t="s">
        <v>19</v>
      </c>
      <c r="E62" s="48"/>
      <c r="F62" s="13"/>
      <c r="G62" s="9">
        <v>3245</v>
      </c>
      <c r="H62" s="11">
        <f t="shared" si="44"/>
        <v>0</v>
      </c>
      <c r="I62" s="9">
        <f t="shared" si="45"/>
        <v>0</v>
      </c>
      <c r="J62" s="109" t="s">
        <v>101</v>
      </c>
      <c r="L62" s="143"/>
      <c r="N62" s="143"/>
    </row>
    <row r="63" spans="1:14" s="5" customFormat="1" x14ac:dyDescent="0.5">
      <c r="A63" s="107" t="s">
        <v>6</v>
      </c>
      <c r="B63" s="65" t="s">
        <v>1555</v>
      </c>
      <c r="C63" s="63"/>
      <c r="D63" s="62"/>
      <c r="E63" s="48"/>
      <c r="F63" s="11"/>
      <c r="G63" s="63"/>
      <c r="H63" s="11"/>
      <c r="I63" s="11"/>
      <c r="J63" s="110"/>
      <c r="L63" s="143"/>
      <c r="N63" s="143"/>
    </row>
    <row r="64" spans="1:14" s="261" customFormat="1" ht="36" x14ac:dyDescent="0.45">
      <c r="A64" s="220"/>
      <c r="B64" s="310" t="s">
        <v>1556</v>
      </c>
      <c r="C64" s="234"/>
      <c r="D64" s="235" t="s">
        <v>17</v>
      </c>
      <c r="E64" s="29">
        <v>200</v>
      </c>
      <c r="F64" s="31"/>
      <c r="G64" s="234" t="s">
        <v>300</v>
      </c>
      <c r="H64" s="31"/>
      <c r="I64" s="31"/>
      <c r="J64" s="114" t="s">
        <v>1557</v>
      </c>
      <c r="L64" s="311"/>
      <c r="N64" s="311"/>
    </row>
    <row r="65" spans="1:14" s="5" customFormat="1" x14ac:dyDescent="0.5">
      <c r="A65" s="107"/>
      <c r="B65" s="65"/>
      <c r="C65" s="63"/>
      <c r="D65" s="62"/>
      <c r="E65" s="48"/>
      <c r="F65" s="11"/>
      <c r="G65" s="63"/>
      <c r="H65" s="11"/>
      <c r="I65" s="11"/>
      <c r="J65" s="109"/>
      <c r="L65" s="143"/>
      <c r="N65" s="143"/>
    </row>
    <row r="66" spans="1:14" s="5" customFormat="1" x14ac:dyDescent="0.5">
      <c r="A66" s="107" t="s">
        <v>6</v>
      </c>
      <c r="B66" s="65" t="s">
        <v>102</v>
      </c>
      <c r="C66" s="63"/>
      <c r="D66" s="62"/>
      <c r="E66" s="48"/>
      <c r="F66" s="11"/>
      <c r="G66" s="63"/>
      <c r="H66" s="11"/>
      <c r="I66" s="11"/>
      <c r="J66" s="110"/>
      <c r="L66" s="143"/>
      <c r="N66" s="143"/>
    </row>
    <row r="67" spans="1:14" s="5" customFormat="1" x14ac:dyDescent="0.5">
      <c r="A67" s="107"/>
      <c r="B67" s="65" t="s">
        <v>1514</v>
      </c>
      <c r="C67" s="63"/>
      <c r="D67" s="62" t="s">
        <v>19</v>
      </c>
      <c r="E67" s="48">
        <v>18500</v>
      </c>
      <c r="F67" s="11"/>
      <c r="G67" s="63" t="s">
        <v>1516</v>
      </c>
      <c r="H67" s="11"/>
      <c r="I67" s="11"/>
      <c r="J67" s="401" t="s">
        <v>1515</v>
      </c>
      <c r="L67" s="143"/>
      <c r="N67" s="143"/>
    </row>
    <row r="68" spans="1:14" s="5" customFormat="1" x14ac:dyDescent="0.5">
      <c r="A68" s="107"/>
      <c r="B68" s="65" t="s">
        <v>1517</v>
      </c>
      <c r="C68" s="63"/>
      <c r="D68" s="62" t="s">
        <v>19</v>
      </c>
      <c r="E68" s="48">
        <v>22500</v>
      </c>
      <c r="F68" s="11"/>
      <c r="G68" s="63" t="s">
        <v>1516</v>
      </c>
      <c r="H68" s="11"/>
      <c r="I68" s="11"/>
      <c r="J68" s="402"/>
      <c r="L68" s="143"/>
      <c r="N68" s="143"/>
    </row>
    <row r="69" spans="1:14" s="5" customFormat="1" x14ac:dyDescent="0.5">
      <c r="A69" s="107"/>
      <c r="B69" s="65" t="s">
        <v>1518</v>
      </c>
      <c r="C69" s="63"/>
      <c r="D69" s="62" t="s">
        <v>19</v>
      </c>
      <c r="E69" s="48">
        <v>27500</v>
      </c>
      <c r="F69" s="11"/>
      <c r="G69" s="63" t="s">
        <v>1516</v>
      </c>
      <c r="H69" s="11"/>
      <c r="I69" s="11"/>
      <c r="J69" s="402"/>
      <c r="L69" s="143"/>
      <c r="N69" s="143"/>
    </row>
    <row r="70" spans="1:14" s="5" customFormat="1" x14ac:dyDescent="0.5">
      <c r="A70" s="107"/>
      <c r="B70" s="65" t="s">
        <v>1519</v>
      </c>
      <c r="C70" s="63"/>
      <c r="D70" s="62" t="s">
        <v>19</v>
      </c>
      <c r="E70" s="48">
        <v>43000</v>
      </c>
      <c r="F70" s="11"/>
      <c r="G70" s="63" t="s">
        <v>1516</v>
      </c>
      <c r="H70" s="11"/>
      <c r="I70" s="11"/>
      <c r="J70" s="403"/>
      <c r="L70" s="143"/>
      <c r="N70" s="143"/>
    </row>
    <row r="71" spans="1:14" s="5" customFormat="1" x14ac:dyDescent="0.5">
      <c r="A71" s="107"/>
      <c r="B71" s="65"/>
      <c r="C71" s="63"/>
      <c r="D71" s="62"/>
      <c r="E71" s="48"/>
      <c r="F71" s="11"/>
      <c r="G71" s="63"/>
      <c r="H71" s="11"/>
      <c r="I71" s="11"/>
      <c r="J71" s="110"/>
      <c r="L71" s="143"/>
      <c r="N71" s="143"/>
    </row>
    <row r="72" spans="1:14" s="5" customFormat="1" x14ac:dyDescent="0.5">
      <c r="A72" s="107" t="s">
        <v>6</v>
      </c>
      <c r="B72" s="65" t="s">
        <v>103</v>
      </c>
      <c r="C72" s="63"/>
      <c r="D72" s="62"/>
      <c r="E72" s="48"/>
      <c r="F72" s="11"/>
      <c r="G72" s="63"/>
      <c r="H72" s="11"/>
      <c r="I72" s="11"/>
      <c r="J72" s="110"/>
      <c r="L72" s="143"/>
      <c r="N72" s="143"/>
    </row>
    <row r="73" spans="1:14" s="5" customFormat="1" x14ac:dyDescent="0.5">
      <c r="A73" s="107"/>
      <c r="B73" s="65" t="s">
        <v>1520</v>
      </c>
      <c r="C73" s="63"/>
      <c r="D73" s="62" t="s">
        <v>19</v>
      </c>
      <c r="E73" s="48"/>
      <c r="F73" s="11"/>
      <c r="G73" s="63">
        <v>73</v>
      </c>
      <c r="H73" s="11"/>
      <c r="I73" s="11"/>
      <c r="J73" s="110" t="s">
        <v>105</v>
      </c>
      <c r="L73" s="143"/>
      <c r="N73" s="143"/>
    </row>
    <row r="74" spans="1:14" s="5" customFormat="1" ht="19.899999999999999" customHeight="1" x14ac:dyDescent="0.5">
      <c r="A74" s="107"/>
      <c r="B74" s="65"/>
      <c r="C74" s="63"/>
      <c r="D74" s="62" t="s">
        <v>19</v>
      </c>
      <c r="E74" s="48"/>
      <c r="F74" s="11"/>
      <c r="G74" s="63">
        <v>74</v>
      </c>
      <c r="H74" s="11"/>
      <c r="I74" s="11"/>
      <c r="J74" s="110" t="s">
        <v>106</v>
      </c>
      <c r="L74" s="143"/>
      <c r="N74" s="143"/>
    </row>
    <row r="75" spans="1:14" s="5" customFormat="1" x14ac:dyDescent="0.5">
      <c r="A75" s="107"/>
      <c r="B75" s="65"/>
      <c r="C75" s="63"/>
      <c r="D75" s="62" t="s">
        <v>19</v>
      </c>
      <c r="E75" s="48"/>
      <c r="F75" s="11"/>
      <c r="G75" s="63">
        <v>94</v>
      </c>
      <c r="H75" s="11"/>
      <c r="I75" s="11"/>
      <c r="J75" s="110" t="s">
        <v>100</v>
      </c>
      <c r="L75" s="143"/>
      <c r="N75" s="143"/>
    </row>
    <row r="76" spans="1:14" s="5" customFormat="1" x14ac:dyDescent="0.5">
      <c r="A76" s="107"/>
      <c r="B76" s="65" t="s">
        <v>1521</v>
      </c>
      <c r="C76" s="63"/>
      <c r="D76" s="62" t="s">
        <v>19</v>
      </c>
      <c r="E76" s="48"/>
      <c r="F76" s="11"/>
      <c r="G76" s="63">
        <v>91</v>
      </c>
      <c r="H76" s="11"/>
      <c r="I76" s="11"/>
      <c r="J76" s="110" t="s">
        <v>105</v>
      </c>
      <c r="L76" s="143"/>
      <c r="N76" s="143"/>
    </row>
    <row r="77" spans="1:14" s="5" customFormat="1" ht="19.899999999999999" customHeight="1" x14ac:dyDescent="0.5">
      <c r="A77" s="107"/>
      <c r="B77" s="65"/>
      <c r="C77" s="63"/>
      <c r="D77" s="62" t="s">
        <v>19</v>
      </c>
      <c r="E77" s="48"/>
      <c r="F77" s="11"/>
      <c r="G77" s="63">
        <v>92</v>
      </c>
      <c r="H77" s="11"/>
      <c r="I77" s="11"/>
      <c r="J77" s="110" t="s">
        <v>106</v>
      </c>
      <c r="L77" s="143"/>
      <c r="N77" s="143"/>
    </row>
    <row r="78" spans="1:14" s="5" customFormat="1" x14ac:dyDescent="0.5">
      <c r="A78" s="107"/>
      <c r="B78" s="65"/>
      <c r="C78" s="63"/>
      <c r="D78" s="62" t="s">
        <v>19</v>
      </c>
      <c r="E78" s="48"/>
      <c r="F78" s="11"/>
      <c r="G78" s="63">
        <v>128</v>
      </c>
      <c r="H78" s="11"/>
      <c r="I78" s="11"/>
      <c r="J78" s="110" t="s">
        <v>100</v>
      </c>
      <c r="L78" s="143"/>
      <c r="N78" s="143"/>
    </row>
    <row r="79" spans="1:14" s="5" customFormat="1" x14ac:dyDescent="0.5">
      <c r="A79" s="107"/>
      <c r="B79" s="65" t="s">
        <v>1522</v>
      </c>
      <c r="C79" s="63"/>
      <c r="D79" s="62" t="s">
        <v>19</v>
      </c>
      <c r="E79" s="48"/>
      <c r="F79" s="11"/>
      <c r="G79" s="63">
        <v>107</v>
      </c>
      <c r="H79" s="11"/>
      <c r="I79" s="11"/>
      <c r="J79" s="110" t="s">
        <v>105</v>
      </c>
      <c r="L79" s="143"/>
      <c r="N79" s="143"/>
    </row>
    <row r="80" spans="1:14" s="5" customFormat="1" ht="19.899999999999999" customHeight="1" x14ac:dyDescent="0.5">
      <c r="A80" s="107"/>
      <c r="B80" s="65"/>
      <c r="C80" s="63"/>
      <c r="D80" s="62" t="s">
        <v>19</v>
      </c>
      <c r="E80" s="48"/>
      <c r="F80" s="11"/>
      <c r="G80" s="63">
        <v>108</v>
      </c>
      <c r="H80" s="11"/>
      <c r="I80" s="11"/>
      <c r="J80" s="110" t="s">
        <v>106</v>
      </c>
      <c r="L80" s="143"/>
      <c r="N80" s="143"/>
    </row>
    <row r="81" spans="1:15" s="5" customFormat="1" x14ac:dyDescent="0.5">
      <c r="A81" s="107"/>
      <c r="B81" s="65"/>
      <c r="C81" s="63"/>
      <c r="D81" s="62" t="s">
        <v>19</v>
      </c>
      <c r="E81" s="48"/>
      <c r="F81" s="11"/>
      <c r="G81" s="63">
        <v>152</v>
      </c>
      <c r="H81" s="11"/>
      <c r="I81" s="11"/>
      <c r="J81" s="110" t="s">
        <v>100</v>
      </c>
      <c r="L81" s="143"/>
      <c r="N81" s="143"/>
    </row>
    <row r="82" spans="1:15" s="5" customFormat="1" ht="22.5" thickBot="1" x14ac:dyDescent="0.55000000000000004">
      <c r="A82" s="350"/>
      <c r="B82" s="351"/>
      <c r="C82" s="352"/>
      <c r="D82" s="353"/>
      <c r="E82" s="354"/>
      <c r="F82" s="355"/>
      <c r="G82" s="356"/>
      <c r="H82" s="355"/>
      <c r="I82" s="355"/>
      <c r="J82" s="358"/>
      <c r="L82" s="143"/>
      <c r="N82" s="143"/>
    </row>
    <row r="83" spans="1:15" s="36" customFormat="1" ht="18.75" thickTop="1" x14ac:dyDescent="0.4">
      <c r="A83" s="395" t="s">
        <v>59</v>
      </c>
      <c r="B83" s="395" t="s">
        <v>1</v>
      </c>
      <c r="C83" s="395" t="s">
        <v>2</v>
      </c>
      <c r="D83" s="395" t="s">
        <v>3</v>
      </c>
      <c r="E83" s="392" t="s">
        <v>8</v>
      </c>
      <c r="F83" s="392"/>
      <c r="G83" s="392" t="s">
        <v>60</v>
      </c>
      <c r="H83" s="392"/>
      <c r="I83" s="35" t="s">
        <v>21</v>
      </c>
      <c r="J83" s="395" t="s">
        <v>5</v>
      </c>
      <c r="L83" s="141"/>
      <c r="N83" s="141"/>
    </row>
    <row r="84" spans="1:15" s="36" customFormat="1" ht="22.5" thickBot="1" x14ac:dyDescent="0.55000000000000004">
      <c r="A84" s="396"/>
      <c r="B84" s="396"/>
      <c r="C84" s="396"/>
      <c r="D84" s="396"/>
      <c r="E84" s="37" t="s">
        <v>61</v>
      </c>
      <c r="F84" s="37" t="s">
        <v>4</v>
      </c>
      <c r="G84" s="37" t="s">
        <v>61</v>
      </c>
      <c r="H84" s="37" t="s">
        <v>4</v>
      </c>
      <c r="I84" s="38" t="s">
        <v>0</v>
      </c>
      <c r="J84" s="396"/>
      <c r="L84" s="108" t="s">
        <v>383</v>
      </c>
      <c r="M84" s="3"/>
      <c r="N84" s="108" t="s">
        <v>404</v>
      </c>
      <c r="O84" s="3"/>
    </row>
    <row r="85" spans="1:15" s="5" customFormat="1" ht="22.5" thickTop="1" x14ac:dyDescent="0.5">
      <c r="A85" s="107"/>
      <c r="B85" s="65" t="s">
        <v>104</v>
      </c>
      <c r="C85" s="63"/>
      <c r="D85" s="62" t="s">
        <v>19</v>
      </c>
      <c r="E85" s="48"/>
      <c r="F85" s="11"/>
      <c r="G85" s="63">
        <v>126</v>
      </c>
      <c r="H85" s="11"/>
      <c r="I85" s="11"/>
      <c r="J85" s="110" t="s">
        <v>105</v>
      </c>
      <c r="L85" s="143"/>
      <c r="N85" s="143"/>
    </row>
    <row r="86" spans="1:15" s="5" customFormat="1" ht="19.899999999999999" customHeight="1" x14ac:dyDescent="0.5">
      <c r="A86" s="107"/>
      <c r="B86" s="65"/>
      <c r="C86" s="63"/>
      <c r="D86" s="62" t="s">
        <v>19</v>
      </c>
      <c r="E86" s="48"/>
      <c r="F86" s="11"/>
      <c r="G86" s="63">
        <v>128</v>
      </c>
      <c r="H86" s="11"/>
      <c r="I86" s="11"/>
      <c r="J86" s="110" t="s">
        <v>106</v>
      </c>
      <c r="L86" s="143"/>
      <c r="N86" s="143"/>
    </row>
    <row r="87" spans="1:15" s="5" customFormat="1" x14ac:dyDescent="0.5">
      <c r="A87" s="107"/>
      <c r="B87" s="65"/>
      <c r="C87" s="63"/>
      <c r="D87" s="62" t="s">
        <v>19</v>
      </c>
      <c r="E87" s="48"/>
      <c r="F87" s="11"/>
      <c r="G87" s="63">
        <v>176</v>
      </c>
      <c r="H87" s="11"/>
      <c r="I87" s="11"/>
      <c r="J87" s="110" t="s">
        <v>100</v>
      </c>
      <c r="L87" s="143"/>
      <c r="N87" s="143"/>
    </row>
    <row r="88" spans="1:15" s="5" customFormat="1" x14ac:dyDescent="0.5">
      <c r="A88" s="107" t="s">
        <v>6</v>
      </c>
      <c r="B88" s="65" t="s">
        <v>107</v>
      </c>
      <c r="C88" s="63"/>
      <c r="D88" s="62"/>
      <c r="E88" s="48"/>
      <c r="F88" s="11"/>
      <c r="G88" s="63"/>
      <c r="H88" s="11"/>
      <c r="I88" s="11"/>
      <c r="J88" s="110"/>
      <c r="L88" s="143"/>
      <c r="N88" s="143"/>
    </row>
    <row r="89" spans="1:15" s="5" customFormat="1" x14ac:dyDescent="0.5">
      <c r="A89" s="107"/>
      <c r="B89" s="65" t="s">
        <v>1523</v>
      </c>
      <c r="C89" s="63"/>
      <c r="D89" s="62" t="s">
        <v>19</v>
      </c>
      <c r="E89" s="48"/>
      <c r="F89" s="11"/>
      <c r="G89" s="63">
        <v>73</v>
      </c>
      <c r="H89" s="11"/>
      <c r="I89" s="11"/>
      <c r="J89" s="110" t="s">
        <v>105</v>
      </c>
      <c r="L89" s="143"/>
      <c r="N89" s="143"/>
    </row>
    <row r="90" spans="1:15" s="5" customFormat="1" x14ac:dyDescent="0.5">
      <c r="A90" s="107"/>
      <c r="B90" s="75"/>
      <c r="C90" s="63"/>
      <c r="D90" s="62" t="s">
        <v>19</v>
      </c>
      <c r="E90" s="48"/>
      <c r="F90" s="11"/>
      <c r="G90" s="63">
        <v>74</v>
      </c>
      <c r="H90" s="11"/>
      <c r="I90" s="11"/>
      <c r="J90" s="110" t="s">
        <v>106</v>
      </c>
      <c r="L90" s="143"/>
      <c r="N90" s="143"/>
    </row>
    <row r="91" spans="1:15" s="5" customFormat="1" ht="22.5" customHeight="1" x14ac:dyDescent="0.5">
      <c r="A91" s="107"/>
      <c r="B91" s="65"/>
      <c r="C91" s="63"/>
      <c r="D91" s="62" t="s">
        <v>19</v>
      </c>
      <c r="E91" s="48"/>
      <c r="F91" s="11"/>
      <c r="G91" s="63">
        <v>94</v>
      </c>
      <c r="H91" s="11"/>
      <c r="I91" s="11"/>
      <c r="J91" s="110" t="s">
        <v>100</v>
      </c>
      <c r="L91" s="143"/>
      <c r="N91" s="143"/>
    </row>
    <row r="92" spans="1:15" s="5" customFormat="1" x14ac:dyDescent="0.5">
      <c r="A92" s="107"/>
      <c r="B92" s="65" t="s">
        <v>1524</v>
      </c>
      <c r="C92" s="63"/>
      <c r="D92" s="62" t="s">
        <v>19</v>
      </c>
      <c r="E92" s="48"/>
      <c r="F92" s="11"/>
      <c r="G92" s="63">
        <v>91</v>
      </c>
      <c r="H92" s="11"/>
      <c r="I92" s="11"/>
      <c r="J92" s="110" t="s">
        <v>105</v>
      </c>
      <c r="L92" s="143"/>
      <c r="N92" s="143"/>
    </row>
    <row r="93" spans="1:15" s="5" customFormat="1" x14ac:dyDescent="0.5">
      <c r="A93" s="107"/>
      <c r="B93" s="75"/>
      <c r="C93" s="63"/>
      <c r="D93" s="62" t="s">
        <v>19</v>
      </c>
      <c r="E93" s="48"/>
      <c r="F93" s="11"/>
      <c r="G93" s="63">
        <v>92</v>
      </c>
      <c r="H93" s="11"/>
      <c r="I93" s="11"/>
      <c r="J93" s="110" t="s">
        <v>106</v>
      </c>
      <c r="L93" s="143"/>
      <c r="N93" s="143"/>
    </row>
    <row r="94" spans="1:15" s="5" customFormat="1" ht="22.5" customHeight="1" x14ac:dyDescent="0.5">
      <c r="A94" s="107"/>
      <c r="B94" s="65"/>
      <c r="C94" s="63"/>
      <c r="D94" s="62" t="s">
        <v>19</v>
      </c>
      <c r="E94" s="48"/>
      <c r="F94" s="11"/>
      <c r="G94" s="63">
        <v>128</v>
      </c>
      <c r="H94" s="11"/>
      <c r="I94" s="11"/>
      <c r="J94" s="110" t="s">
        <v>100</v>
      </c>
      <c r="L94" s="143"/>
      <c r="N94" s="143"/>
    </row>
    <row r="95" spans="1:15" s="5" customFormat="1" x14ac:dyDescent="0.5">
      <c r="A95" s="107"/>
      <c r="B95" s="65" t="s">
        <v>1525</v>
      </c>
      <c r="C95" s="63"/>
      <c r="D95" s="62" t="s">
        <v>19</v>
      </c>
      <c r="E95" s="48"/>
      <c r="F95" s="11"/>
      <c r="G95" s="63">
        <v>107</v>
      </c>
      <c r="H95" s="11"/>
      <c r="I95" s="11"/>
      <c r="J95" s="110" t="s">
        <v>105</v>
      </c>
      <c r="L95" s="143"/>
      <c r="N95" s="143"/>
    </row>
    <row r="96" spans="1:15" s="5" customFormat="1" x14ac:dyDescent="0.5">
      <c r="A96" s="107"/>
      <c r="B96" s="75"/>
      <c r="C96" s="63"/>
      <c r="D96" s="62" t="s">
        <v>19</v>
      </c>
      <c r="E96" s="48"/>
      <c r="F96" s="11"/>
      <c r="G96" s="63">
        <v>108</v>
      </c>
      <c r="H96" s="11"/>
      <c r="I96" s="11"/>
      <c r="J96" s="110" t="s">
        <v>106</v>
      </c>
      <c r="L96" s="143"/>
      <c r="N96" s="143"/>
    </row>
    <row r="97" spans="1:14" s="5" customFormat="1" ht="22.5" customHeight="1" x14ac:dyDescent="0.5">
      <c r="A97" s="107"/>
      <c r="B97" s="65"/>
      <c r="C97" s="63"/>
      <c r="D97" s="62" t="s">
        <v>19</v>
      </c>
      <c r="E97" s="48"/>
      <c r="F97" s="11"/>
      <c r="G97" s="63">
        <v>152</v>
      </c>
      <c r="H97" s="11"/>
      <c r="I97" s="11"/>
      <c r="J97" s="110" t="s">
        <v>100</v>
      </c>
      <c r="L97" s="143"/>
      <c r="N97" s="143"/>
    </row>
    <row r="98" spans="1:14" s="5" customFormat="1" x14ac:dyDescent="0.5">
      <c r="A98" s="107"/>
      <c r="B98" s="65" t="s">
        <v>108</v>
      </c>
      <c r="C98" s="63"/>
      <c r="D98" s="62" t="s">
        <v>19</v>
      </c>
      <c r="E98" s="48"/>
      <c r="F98" s="11"/>
      <c r="G98" s="63">
        <v>126</v>
      </c>
      <c r="H98" s="11"/>
      <c r="I98" s="11"/>
      <c r="J98" s="110" t="s">
        <v>105</v>
      </c>
      <c r="L98" s="143"/>
      <c r="N98" s="143"/>
    </row>
    <row r="99" spans="1:14" s="5" customFormat="1" x14ac:dyDescent="0.5">
      <c r="A99" s="107"/>
      <c r="B99" s="75"/>
      <c r="C99" s="63"/>
      <c r="D99" s="62" t="s">
        <v>19</v>
      </c>
      <c r="E99" s="48"/>
      <c r="F99" s="11"/>
      <c r="G99" s="63">
        <v>128</v>
      </c>
      <c r="H99" s="11"/>
      <c r="I99" s="11"/>
      <c r="J99" s="110" t="s">
        <v>106</v>
      </c>
      <c r="L99" s="143"/>
      <c r="N99" s="143"/>
    </row>
    <row r="100" spans="1:14" s="5" customFormat="1" ht="22.5" customHeight="1" x14ac:dyDescent="0.5">
      <c r="A100" s="107"/>
      <c r="B100" s="65"/>
      <c r="C100" s="63"/>
      <c r="D100" s="62" t="s">
        <v>19</v>
      </c>
      <c r="E100" s="48"/>
      <c r="F100" s="11"/>
      <c r="G100" s="63">
        <v>176</v>
      </c>
      <c r="H100" s="11"/>
      <c r="I100" s="11"/>
      <c r="J100" s="110" t="s">
        <v>100</v>
      </c>
      <c r="L100" s="143"/>
      <c r="N100" s="143"/>
    </row>
    <row r="101" spans="1:14" s="5" customFormat="1" ht="22.5" customHeight="1" x14ac:dyDescent="0.5">
      <c r="A101" s="24" t="s">
        <v>6</v>
      </c>
      <c r="B101" s="55" t="s">
        <v>109</v>
      </c>
      <c r="C101" s="59"/>
      <c r="D101" s="61"/>
      <c r="E101" s="47"/>
      <c r="F101" s="62"/>
      <c r="G101" s="62"/>
      <c r="H101" s="62"/>
      <c r="I101" s="62"/>
      <c r="J101" s="109"/>
      <c r="L101" s="143"/>
      <c r="N101" s="143"/>
    </row>
    <row r="102" spans="1:14" s="5" customFormat="1" x14ac:dyDescent="0.5">
      <c r="A102" s="107"/>
      <c r="B102" s="65" t="s">
        <v>110</v>
      </c>
      <c r="C102" s="63"/>
      <c r="D102" s="62" t="s">
        <v>19</v>
      </c>
      <c r="E102" s="48"/>
      <c r="F102" s="11"/>
      <c r="G102" s="63">
        <v>45</v>
      </c>
      <c r="H102" s="11"/>
      <c r="I102" s="11"/>
      <c r="J102" s="110" t="s">
        <v>105</v>
      </c>
      <c r="L102" s="143"/>
      <c r="N102" s="143"/>
    </row>
    <row r="103" spans="1:14" s="5" customFormat="1" x14ac:dyDescent="0.5">
      <c r="A103" s="107"/>
      <c r="B103" s="65"/>
      <c r="C103" s="11"/>
      <c r="D103" s="62" t="s">
        <v>19</v>
      </c>
      <c r="E103" s="48"/>
      <c r="F103" s="11"/>
      <c r="G103" s="63">
        <v>45</v>
      </c>
      <c r="H103" s="11"/>
      <c r="I103" s="11"/>
      <c r="J103" s="110" t="s">
        <v>106</v>
      </c>
      <c r="L103" s="143"/>
      <c r="N103" s="143"/>
    </row>
    <row r="104" spans="1:14" s="5" customFormat="1" x14ac:dyDescent="0.5">
      <c r="A104" s="107"/>
      <c r="B104" s="65"/>
      <c r="C104" s="63"/>
      <c r="D104" s="62" t="s">
        <v>19</v>
      </c>
      <c r="E104" s="48"/>
      <c r="F104" s="11"/>
      <c r="G104" s="63">
        <v>64</v>
      </c>
      <c r="H104" s="11"/>
      <c r="I104" s="11"/>
      <c r="J104" s="110" t="s">
        <v>507</v>
      </c>
      <c r="K104" s="74"/>
      <c r="L104" s="143"/>
      <c r="N104" s="143"/>
    </row>
    <row r="105" spans="1:14" s="5" customFormat="1" x14ac:dyDescent="0.5">
      <c r="A105" s="107"/>
      <c r="B105" s="65" t="s">
        <v>111</v>
      </c>
      <c r="C105" s="63"/>
      <c r="D105" s="62" t="s">
        <v>19</v>
      </c>
      <c r="E105" s="48"/>
      <c r="F105" s="11"/>
      <c r="G105" s="63">
        <v>73</v>
      </c>
      <c r="H105" s="11"/>
      <c r="I105" s="11"/>
      <c r="J105" s="110" t="s">
        <v>105</v>
      </c>
      <c r="L105" s="143"/>
      <c r="N105" s="143"/>
    </row>
    <row r="106" spans="1:14" s="5" customFormat="1" x14ac:dyDescent="0.5">
      <c r="A106" s="107"/>
      <c r="B106" s="65"/>
      <c r="C106" s="11"/>
      <c r="D106" s="62" t="s">
        <v>19</v>
      </c>
      <c r="E106" s="48"/>
      <c r="F106" s="11"/>
      <c r="G106" s="63">
        <v>74</v>
      </c>
      <c r="H106" s="11"/>
      <c r="I106" s="11"/>
      <c r="J106" s="110" t="s">
        <v>106</v>
      </c>
      <c r="L106" s="143"/>
      <c r="N106" s="143"/>
    </row>
    <row r="107" spans="1:14" s="5" customFormat="1" x14ac:dyDescent="0.5">
      <c r="A107" s="107"/>
      <c r="B107" s="65"/>
      <c r="C107" s="63"/>
      <c r="D107" s="62" t="s">
        <v>19</v>
      </c>
      <c r="E107" s="48"/>
      <c r="F107" s="11"/>
      <c r="G107" s="63">
        <v>94</v>
      </c>
      <c r="H107" s="11"/>
      <c r="I107" s="11"/>
      <c r="J107" s="110" t="s">
        <v>507</v>
      </c>
      <c r="K107" s="74"/>
      <c r="L107" s="143"/>
      <c r="N107" s="143"/>
    </row>
    <row r="108" spans="1:14" s="5" customFormat="1" x14ac:dyDescent="0.5">
      <c r="A108" s="107"/>
      <c r="B108" s="65" t="s">
        <v>112</v>
      </c>
      <c r="C108" s="63"/>
      <c r="D108" s="62" t="s">
        <v>19</v>
      </c>
      <c r="E108" s="48"/>
      <c r="F108" s="11"/>
      <c r="G108" s="63">
        <v>91</v>
      </c>
      <c r="H108" s="11"/>
      <c r="I108" s="11"/>
      <c r="J108" s="110" t="s">
        <v>105</v>
      </c>
      <c r="L108" s="143"/>
      <c r="N108" s="143"/>
    </row>
    <row r="109" spans="1:14" s="5" customFormat="1" x14ac:dyDescent="0.5">
      <c r="A109" s="107"/>
      <c r="B109" s="65"/>
      <c r="C109" s="11"/>
      <c r="D109" s="62" t="s">
        <v>19</v>
      </c>
      <c r="E109" s="48"/>
      <c r="F109" s="11"/>
      <c r="G109" s="63">
        <v>92</v>
      </c>
      <c r="H109" s="11"/>
      <c r="I109" s="11"/>
      <c r="J109" s="110" t="s">
        <v>106</v>
      </c>
      <c r="L109" s="143"/>
      <c r="N109" s="143"/>
    </row>
    <row r="110" spans="1:14" s="5" customFormat="1" x14ac:dyDescent="0.5">
      <c r="A110" s="107"/>
      <c r="B110" s="65"/>
      <c r="C110" s="63"/>
      <c r="D110" s="62" t="s">
        <v>19</v>
      </c>
      <c r="E110" s="48"/>
      <c r="F110" s="11"/>
      <c r="G110" s="63">
        <v>128</v>
      </c>
      <c r="H110" s="11"/>
      <c r="I110" s="11"/>
      <c r="J110" s="110" t="s">
        <v>507</v>
      </c>
      <c r="K110" s="74"/>
      <c r="L110" s="143"/>
      <c r="N110" s="143"/>
    </row>
    <row r="111" spans="1:14" s="5" customFormat="1" x14ac:dyDescent="0.5">
      <c r="A111" s="107"/>
      <c r="B111" s="65" t="s">
        <v>113</v>
      </c>
      <c r="C111" s="63"/>
      <c r="D111" s="62" t="s">
        <v>19</v>
      </c>
      <c r="E111" s="48"/>
      <c r="F111" s="11"/>
      <c r="G111" s="63">
        <v>107</v>
      </c>
      <c r="H111" s="11"/>
      <c r="I111" s="11"/>
      <c r="J111" s="110" t="s">
        <v>105</v>
      </c>
      <c r="L111" s="143"/>
      <c r="N111" s="143"/>
    </row>
    <row r="112" spans="1:14" s="5" customFormat="1" x14ac:dyDescent="0.5">
      <c r="A112" s="107"/>
      <c r="B112" s="65"/>
      <c r="C112" s="11"/>
      <c r="D112" s="62" t="s">
        <v>19</v>
      </c>
      <c r="E112" s="48"/>
      <c r="F112" s="11"/>
      <c r="G112" s="63">
        <v>108</v>
      </c>
      <c r="H112" s="11"/>
      <c r="I112" s="11"/>
      <c r="J112" s="110" t="s">
        <v>106</v>
      </c>
      <c r="L112" s="143"/>
      <c r="N112" s="143"/>
    </row>
    <row r="113" spans="1:15" s="5" customFormat="1" x14ac:dyDescent="0.5">
      <c r="A113" s="107"/>
      <c r="B113" s="65"/>
      <c r="C113" s="63"/>
      <c r="D113" s="62" t="s">
        <v>19</v>
      </c>
      <c r="E113" s="48"/>
      <c r="F113" s="11"/>
      <c r="G113" s="63">
        <v>152</v>
      </c>
      <c r="H113" s="11"/>
      <c r="I113" s="11"/>
      <c r="J113" s="110" t="s">
        <v>100</v>
      </c>
      <c r="K113" s="74"/>
      <c r="L113" s="143"/>
      <c r="N113" s="143"/>
    </row>
    <row r="114" spans="1:15" s="5" customFormat="1" x14ac:dyDescent="0.5">
      <c r="A114" s="107"/>
      <c r="B114" s="65" t="s">
        <v>1526</v>
      </c>
      <c r="C114" s="63"/>
      <c r="D114" s="62" t="s">
        <v>19</v>
      </c>
      <c r="E114" s="48"/>
      <c r="F114" s="11"/>
      <c r="G114" s="63">
        <v>126</v>
      </c>
      <c r="H114" s="11"/>
      <c r="I114" s="11"/>
      <c r="J114" s="110" t="s">
        <v>105</v>
      </c>
      <c r="L114" s="143"/>
      <c r="N114" s="143"/>
    </row>
    <row r="115" spans="1:15" s="5" customFormat="1" x14ac:dyDescent="0.5">
      <c r="A115" s="107"/>
      <c r="B115" s="65"/>
      <c r="C115" s="11"/>
      <c r="D115" s="62" t="s">
        <v>19</v>
      </c>
      <c r="E115" s="48"/>
      <c r="F115" s="11"/>
      <c r="G115" s="63">
        <v>128</v>
      </c>
      <c r="H115" s="11"/>
      <c r="I115" s="11"/>
      <c r="J115" s="110" t="s">
        <v>106</v>
      </c>
      <c r="L115" s="143"/>
      <c r="N115" s="143"/>
    </row>
    <row r="116" spans="1:15" s="5" customFormat="1" x14ac:dyDescent="0.5">
      <c r="A116" s="107"/>
      <c r="B116" s="65"/>
      <c r="C116" s="63"/>
      <c r="D116" s="62" t="s">
        <v>19</v>
      </c>
      <c r="E116" s="48"/>
      <c r="F116" s="11"/>
      <c r="G116" s="63">
        <v>176</v>
      </c>
      <c r="H116" s="11"/>
      <c r="I116" s="11"/>
      <c r="J116" s="110" t="s">
        <v>100</v>
      </c>
      <c r="K116" s="74"/>
      <c r="L116" s="143"/>
      <c r="N116" s="143"/>
    </row>
    <row r="117" spans="1:15" s="5" customFormat="1" x14ac:dyDescent="0.5">
      <c r="A117" s="78" t="s">
        <v>6</v>
      </c>
      <c r="B117" s="116" t="s">
        <v>114</v>
      </c>
      <c r="C117" s="63"/>
      <c r="D117" s="78"/>
      <c r="E117" s="79"/>
      <c r="F117" s="80"/>
      <c r="G117" s="79"/>
      <c r="H117" s="80"/>
      <c r="I117" s="81"/>
      <c r="J117" s="111"/>
      <c r="L117" s="143"/>
      <c r="N117" s="143"/>
    </row>
    <row r="118" spans="1:15" s="5" customFormat="1" x14ac:dyDescent="0.5">
      <c r="A118" s="15"/>
      <c r="B118" s="16" t="s">
        <v>1527</v>
      </c>
      <c r="C118" s="9"/>
      <c r="D118" s="15" t="s">
        <v>14</v>
      </c>
      <c r="E118" s="309">
        <v>145</v>
      </c>
      <c r="F118" s="10"/>
      <c r="G118" s="11">
        <v>20</v>
      </c>
      <c r="H118" s="83"/>
      <c r="I118" s="9"/>
      <c r="J118" s="109"/>
      <c r="L118" s="143"/>
      <c r="N118" s="143"/>
    </row>
    <row r="119" spans="1:15" s="5" customFormat="1" x14ac:dyDescent="0.5">
      <c r="A119" s="15"/>
      <c r="B119" s="16" t="s">
        <v>115</v>
      </c>
      <c r="C119" s="9"/>
      <c r="D119" s="15" t="s">
        <v>14</v>
      </c>
      <c r="E119" s="309">
        <v>290</v>
      </c>
      <c r="F119" s="10"/>
      <c r="G119" s="11">
        <v>40</v>
      </c>
      <c r="H119" s="83"/>
      <c r="I119" s="9"/>
      <c r="J119" s="109"/>
      <c r="L119" s="143"/>
      <c r="N119" s="143"/>
    </row>
    <row r="120" spans="1:15" s="5" customFormat="1" x14ac:dyDescent="0.5">
      <c r="A120" s="15"/>
      <c r="B120" s="16" t="s">
        <v>1528</v>
      </c>
      <c r="C120" s="9"/>
      <c r="D120" s="15" t="s">
        <v>14</v>
      </c>
      <c r="E120" s="47">
        <v>435</v>
      </c>
      <c r="F120" s="10"/>
      <c r="G120" s="11">
        <v>60</v>
      </c>
      <c r="H120" s="83"/>
      <c r="I120" s="9"/>
      <c r="J120" s="109"/>
      <c r="L120" s="143"/>
      <c r="N120" s="143"/>
    </row>
    <row r="121" spans="1:15" s="5" customFormat="1" x14ac:dyDescent="0.5">
      <c r="A121" s="15"/>
      <c r="B121" s="16" t="s">
        <v>1529</v>
      </c>
      <c r="C121" s="9"/>
      <c r="D121" s="15" t="s">
        <v>14</v>
      </c>
      <c r="E121" s="309">
        <v>175</v>
      </c>
      <c r="F121" s="10"/>
      <c r="G121" s="11">
        <v>20</v>
      </c>
      <c r="H121" s="83"/>
      <c r="I121" s="9"/>
      <c r="J121" s="109"/>
      <c r="L121" s="143"/>
      <c r="N121" s="143"/>
    </row>
    <row r="122" spans="1:15" s="5" customFormat="1" x14ac:dyDescent="0.5">
      <c r="A122" s="15"/>
      <c r="B122" s="16" t="s">
        <v>116</v>
      </c>
      <c r="C122" s="9"/>
      <c r="D122" s="15" t="s">
        <v>14</v>
      </c>
      <c r="E122" s="309">
        <v>350</v>
      </c>
      <c r="F122" s="10"/>
      <c r="G122" s="11">
        <v>40</v>
      </c>
      <c r="H122" s="83"/>
      <c r="I122" s="9"/>
      <c r="J122" s="109"/>
      <c r="L122" s="143"/>
      <c r="N122" s="143"/>
    </row>
    <row r="123" spans="1:15" s="5" customFormat="1" ht="22.5" thickBot="1" x14ac:dyDescent="0.55000000000000004">
      <c r="A123" s="15"/>
      <c r="B123" s="16" t="s">
        <v>1530</v>
      </c>
      <c r="C123" s="9"/>
      <c r="D123" s="15" t="s">
        <v>14</v>
      </c>
      <c r="E123" s="47">
        <v>525</v>
      </c>
      <c r="F123" s="10"/>
      <c r="G123" s="11">
        <v>60</v>
      </c>
      <c r="H123" s="83"/>
      <c r="I123" s="9"/>
      <c r="J123" s="109"/>
      <c r="L123" s="143"/>
      <c r="N123" s="143"/>
    </row>
    <row r="124" spans="1:15" s="36" customFormat="1" ht="18.75" thickTop="1" x14ac:dyDescent="0.4">
      <c r="A124" s="395" t="s">
        <v>59</v>
      </c>
      <c r="B124" s="395" t="s">
        <v>1</v>
      </c>
      <c r="C124" s="395" t="s">
        <v>2</v>
      </c>
      <c r="D124" s="395" t="s">
        <v>3</v>
      </c>
      <c r="E124" s="392" t="s">
        <v>8</v>
      </c>
      <c r="F124" s="392"/>
      <c r="G124" s="392" t="s">
        <v>60</v>
      </c>
      <c r="H124" s="392"/>
      <c r="I124" s="35" t="s">
        <v>21</v>
      </c>
      <c r="J124" s="395" t="s">
        <v>5</v>
      </c>
      <c r="L124" s="141"/>
      <c r="N124" s="141"/>
    </row>
    <row r="125" spans="1:15" s="36" customFormat="1" ht="22.5" thickBot="1" x14ac:dyDescent="0.55000000000000004">
      <c r="A125" s="396"/>
      <c r="B125" s="396"/>
      <c r="C125" s="396"/>
      <c r="D125" s="396"/>
      <c r="E125" s="37" t="s">
        <v>61</v>
      </c>
      <c r="F125" s="37" t="s">
        <v>4</v>
      </c>
      <c r="G125" s="37" t="s">
        <v>61</v>
      </c>
      <c r="H125" s="37" t="s">
        <v>4</v>
      </c>
      <c r="I125" s="38" t="s">
        <v>0</v>
      </c>
      <c r="J125" s="396"/>
      <c r="L125" s="108" t="s">
        <v>383</v>
      </c>
      <c r="M125" s="3"/>
      <c r="N125" s="108" t="s">
        <v>404</v>
      </c>
      <c r="O125" s="3"/>
    </row>
    <row r="126" spans="1:15" s="5" customFormat="1" ht="22.5" thickTop="1" x14ac:dyDescent="0.5">
      <c r="A126" s="15"/>
      <c r="B126" s="16"/>
      <c r="C126" s="9"/>
      <c r="D126" s="15"/>
      <c r="E126" s="47"/>
      <c r="F126" s="10"/>
      <c r="G126" s="11"/>
      <c r="H126" s="83"/>
      <c r="I126" s="9"/>
      <c r="J126" s="109"/>
      <c r="L126" s="143"/>
      <c r="N126" s="143"/>
    </row>
    <row r="127" spans="1:15" s="84" customFormat="1" ht="21.75" customHeight="1" x14ac:dyDescent="0.5">
      <c r="A127" s="107" t="s">
        <v>6</v>
      </c>
      <c r="B127" s="65" t="s">
        <v>117</v>
      </c>
      <c r="C127" s="63"/>
      <c r="D127" s="62"/>
      <c r="E127" s="48"/>
      <c r="F127" s="11"/>
      <c r="G127" s="63"/>
      <c r="H127" s="11"/>
      <c r="I127" s="11"/>
      <c r="J127" s="110"/>
      <c r="L127" s="144"/>
      <c r="N127" s="144"/>
    </row>
    <row r="128" spans="1:15" s="2" customFormat="1" ht="18.75" customHeight="1" x14ac:dyDescent="0.5">
      <c r="A128" s="10"/>
      <c r="B128" s="85" t="s">
        <v>118</v>
      </c>
      <c r="C128" s="9"/>
      <c r="D128" s="15" t="s">
        <v>19</v>
      </c>
      <c r="E128" s="29">
        <v>28</v>
      </c>
      <c r="F128" s="30"/>
      <c r="G128" s="31">
        <v>60</v>
      </c>
      <c r="H128" s="30"/>
      <c r="I128" s="30"/>
      <c r="J128" s="109"/>
      <c r="K128" s="1"/>
      <c r="L128" s="145"/>
      <c r="M128" s="1"/>
      <c r="N128" s="145"/>
    </row>
    <row r="129" spans="1:14" s="2" customFormat="1" ht="18.75" customHeight="1" x14ac:dyDescent="0.5">
      <c r="A129" s="10"/>
      <c r="B129" s="85" t="s">
        <v>1531</v>
      </c>
      <c r="C129" s="9"/>
      <c r="D129" s="15" t="s">
        <v>19</v>
      </c>
      <c r="E129" s="29">
        <v>60</v>
      </c>
      <c r="F129" s="30"/>
      <c r="G129" s="31">
        <v>80</v>
      </c>
      <c r="H129" s="30"/>
      <c r="I129" s="30"/>
      <c r="J129" s="109"/>
      <c r="K129" s="1"/>
      <c r="L129" s="145"/>
      <c r="M129" s="1"/>
      <c r="N129" s="145"/>
    </row>
    <row r="130" spans="1:14" s="2" customFormat="1" ht="18.75" customHeight="1" x14ac:dyDescent="0.5">
      <c r="A130" s="10"/>
      <c r="B130" s="85" t="s">
        <v>1532</v>
      </c>
      <c r="C130" s="9"/>
      <c r="D130" s="15" t="s">
        <v>19</v>
      </c>
      <c r="E130" s="29">
        <v>100</v>
      </c>
      <c r="F130" s="30"/>
      <c r="G130" s="31">
        <v>100</v>
      </c>
      <c r="H130" s="30"/>
      <c r="I130" s="30"/>
      <c r="J130" s="109"/>
      <c r="K130" s="1"/>
      <c r="L130" s="145"/>
      <c r="M130" s="1"/>
      <c r="N130" s="145"/>
    </row>
    <row r="131" spans="1:14" s="2" customFormat="1" ht="18.75" customHeight="1" x14ac:dyDescent="0.5">
      <c r="A131" s="10"/>
      <c r="B131" s="85" t="s">
        <v>1533</v>
      </c>
      <c r="C131" s="9"/>
      <c r="D131" s="15" t="s">
        <v>19</v>
      </c>
      <c r="E131" s="29">
        <v>220</v>
      </c>
      <c r="F131" s="30"/>
      <c r="G131" s="31">
        <v>115</v>
      </c>
      <c r="H131" s="30"/>
      <c r="I131" s="30"/>
      <c r="J131" s="109"/>
      <c r="K131" s="1"/>
      <c r="L131" s="145"/>
      <c r="M131" s="1"/>
      <c r="N131" s="145"/>
    </row>
    <row r="132" spans="1:14" s="2" customFormat="1" ht="18.75" customHeight="1" x14ac:dyDescent="0.5">
      <c r="A132" s="10"/>
      <c r="B132" s="85"/>
      <c r="C132" s="9"/>
      <c r="D132" s="15"/>
      <c r="E132" s="29"/>
      <c r="F132" s="30"/>
      <c r="G132" s="31"/>
      <c r="H132" s="30"/>
      <c r="I132" s="30"/>
      <c r="J132" s="109"/>
      <c r="K132" s="1"/>
      <c r="L132" s="145"/>
      <c r="M132" s="1"/>
      <c r="N132" s="145"/>
    </row>
    <row r="133" spans="1:14" s="84" customFormat="1" ht="21.75" customHeight="1" x14ac:dyDescent="0.5">
      <c r="A133" s="107" t="s">
        <v>6</v>
      </c>
      <c r="B133" s="65" t="s">
        <v>119</v>
      </c>
      <c r="C133" s="63"/>
      <c r="D133" s="62"/>
      <c r="E133" s="48"/>
      <c r="F133" s="11"/>
      <c r="G133" s="63"/>
      <c r="H133" s="11"/>
      <c r="I133" s="11"/>
      <c r="J133" s="110"/>
      <c r="L133" s="144"/>
      <c r="N133" s="144"/>
    </row>
    <row r="134" spans="1:14" s="2" customFormat="1" ht="18.75" customHeight="1" x14ac:dyDescent="0.5">
      <c r="A134" s="10"/>
      <c r="B134" s="85" t="s">
        <v>120</v>
      </c>
      <c r="C134" s="9"/>
      <c r="D134" s="15" t="s">
        <v>19</v>
      </c>
      <c r="E134" s="29" t="s">
        <v>6</v>
      </c>
      <c r="F134" s="30"/>
      <c r="G134" s="31">
        <v>350</v>
      </c>
      <c r="H134" s="30"/>
      <c r="I134" s="30"/>
      <c r="J134" s="109"/>
      <c r="K134" s="1"/>
      <c r="L134" s="145"/>
      <c r="M134" s="1"/>
      <c r="N134" s="145"/>
    </row>
    <row r="135" spans="1:14" s="2" customFormat="1" ht="18.75" customHeight="1" x14ac:dyDescent="0.5">
      <c r="A135" s="10"/>
      <c r="B135" s="85" t="s">
        <v>1534</v>
      </c>
      <c r="C135" s="9"/>
      <c r="D135" s="15" t="s">
        <v>19</v>
      </c>
      <c r="E135" s="29" t="s">
        <v>6</v>
      </c>
      <c r="F135" s="30"/>
      <c r="G135" s="31">
        <v>400</v>
      </c>
      <c r="H135" s="30"/>
      <c r="I135" s="30"/>
      <c r="J135" s="109"/>
      <c r="K135" s="1"/>
      <c r="L135" s="145"/>
      <c r="M135" s="1"/>
      <c r="N135" s="145"/>
    </row>
    <row r="136" spans="1:14" s="2" customFormat="1" ht="18.75" customHeight="1" x14ac:dyDescent="0.5">
      <c r="A136" s="10"/>
      <c r="B136" s="85" t="s">
        <v>1535</v>
      </c>
      <c r="C136" s="9"/>
      <c r="D136" s="15" t="s">
        <v>19</v>
      </c>
      <c r="E136" s="29" t="s">
        <v>6</v>
      </c>
      <c r="F136" s="30"/>
      <c r="G136" s="31">
        <v>500</v>
      </c>
      <c r="H136" s="30"/>
      <c r="I136" s="30"/>
      <c r="J136" s="109"/>
      <c r="K136" s="1"/>
      <c r="L136" s="145"/>
      <c r="M136" s="1"/>
      <c r="N136" s="145"/>
    </row>
    <row r="137" spans="1:14" s="2" customFormat="1" ht="18.75" customHeight="1" x14ac:dyDescent="0.5">
      <c r="A137" s="10"/>
      <c r="B137" s="85" t="s">
        <v>1536</v>
      </c>
      <c r="C137" s="9"/>
      <c r="D137" s="15" t="s">
        <v>19</v>
      </c>
      <c r="E137" s="29" t="s">
        <v>6</v>
      </c>
      <c r="F137" s="30"/>
      <c r="G137" s="31">
        <v>600</v>
      </c>
      <c r="H137" s="30"/>
      <c r="I137" s="30"/>
      <c r="J137" s="109"/>
      <c r="K137" s="1"/>
      <c r="L137" s="145"/>
      <c r="M137" s="1"/>
      <c r="N137" s="145"/>
    </row>
    <row r="138" spans="1:14" s="2" customFormat="1" ht="18.75" customHeight="1" x14ac:dyDescent="0.5">
      <c r="A138" s="10"/>
      <c r="B138" s="85"/>
      <c r="C138" s="9"/>
      <c r="D138" s="15"/>
      <c r="E138" s="29"/>
      <c r="F138" s="30"/>
      <c r="G138" s="31"/>
      <c r="H138" s="30"/>
      <c r="I138" s="30"/>
      <c r="J138" s="109"/>
      <c r="K138" s="1"/>
      <c r="L138" s="145"/>
      <c r="M138" s="1"/>
      <c r="N138" s="145"/>
    </row>
    <row r="139" spans="1:14" s="91" customFormat="1" x14ac:dyDescent="0.5">
      <c r="A139" s="86" t="s">
        <v>6</v>
      </c>
      <c r="B139" s="92" t="s">
        <v>121</v>
      </c>
      <c r="C139" s="88"/>
      <c r="D139" s="86"/>
      <c r="E139" s="102"/>
      <c r="F139" s="30"/>
      <c r="G139" s="31"/>
      <c r="H139" s="30"/>
      <c r="I139" s="30"/>
      <c r="J139" s="112"/>
      <c r="L139" s="146"/>
      <c r="N139" s="146"/>
    </row>
    <row r="140" spans="1:14" s="2" customFormat="1" ht="18.75" customHeight="1" x14ac:dyDescent="0.5">
      <c r="A140" s="10"/>
      <c r="B140" s="85" t="s">
        <v>1539</v>
      </c>
      <c r="C140" s="9"/>
      <c r="D140" s="15" t="s">
        <v>19</v>
      </c>
      <c r="E140" s="29" t="s">
        <v>6</v>
      </c>
      <c r="F140" s="30"/>
      <c r="G140" s="31">
        <v>150</v>
      </c>
      <c r="H140" s="30"/>
      <c r="I140" s="30"/>
      <c r="J140" s="109"/>
      <c r="K140" s="1"/>
      <c r="L140" s="145"/>
      <c r="M140" s="1"/>
      <c r="N140" s="145"/>
    </row>
    <row r="141" spans="1:14" s="2" customFormat="1" ht="18.75" customHeight="1" x14ac:dyDescent="0.5">
      <c r="A141" s="10"/>
      <c r="B141" s="85" t="s">
        <v>122</v>
      </c>
      <c r="C141" s="9"/>
      <c r="D141" s="15" t="s">
        <v>19</v>
      </c>
      <c r="E141" s="29" t="s">
        <v>6</v>
      </c>
      <c r="F141" s="30"/>
      <c r="G141" s="31">
        <v>180</v>
      </c>
      <c r="H141" s="30"/>
      <c r="I141" s="30"/>
      <c r="J141" s="109"/>
      <c r="K141" s="1"/>
      <c r="L141" s="145"/>
      <c r="M141" s="1"/>
      <c r="N141" s="145"/>
    </row>
    <row r="142" spans="1:14" s="2" customFormat="1" ht="18.75" customHeight="1" x14ac:dyDescent="0.5">
      <c r="A142" s="10"/>
      <c r="B142" s="85" t="s">
        <v>123</v>
      </c>
      <c r="C142" s="9"/>
      <c r="D142" s="15" t="s">
        <v>19</v>
      </c>
      <c r="E142" s="29" t="s">
        <v>6</v>
      </c>
      <c r="F142" s="30"/>
      <c r="G142" s="31">
        <v>230</v>
      </c>
      <c r="H142" s="30"/>
      <c r="I142" s="30"/>
      <c r="J142" s="109"/>
      <c r="K142" s="1"/>
      <c r="L142" s="145"/>
      <c r="M142" s="1"/>
      <c r="N142" s="145"/>
    </row>
    <row r="143" spans="1:14" s="2" customFormat="1" ht="18.75" customHeight="1" x14ac:dyDescent="0.5">
      <c r="A143" s="10"/>
      <c r="B143" s="85" t="s">
        <v>124</v>
      </c>
      <c r="C143" s="9"/>
      <c r="D143" s="15" t="s">
        <v>19</v>
      </c>
      <c r="E143" s="29" t="s">
        <v>6</v>
      </c>
      <c r="F143" s="30"/>
      <c r="G143" s="31">
        <v>250</v>
      </c>
      <c r="H143" s="30"/>
      <c r="I143" s="30"/>
      <c r="J143" s="109"/>
      <c r="K143" s="1"/>
      <c r="L143" s="145"/>
      <c r="M143" s="1"/>
      <c r="N143" s="145"/>
    </row>
    <row r="144" spans="1:14" s="2" customFormat="1" ht="18.75" customHeight="1" x14ac:dyDescent="0.5">
      <c r="A144" s="10"/>
      <c r="B144" s="85" t="s">
        <v>1537</v>
      </c>
      <c r="C144" s="9"/>
      <c r="D144" s="15" t="s">
        <v>19</v>
      </c>
      <c r="E144" s="29" t="s">
        <v>6</v>
      </c>
      <c r="F144" s="30"/>
      <c r="G144" s="31">
        <v>280</v>
      </c>
      <c r="H144" s="30"/>
      <c r="I144" s="30"/>
      <c r="J144" s="109"/>
      <c r="K144" s="1"/>
      <c r="L144" s="145"/>
      <c r="M144" s="1"/>
      <c r="N144" s="145"/>
    </row>
    <row r="145" spans="1:14" s="2" customFormat="1" ht="18.75" customHeight="1" x14ac:dyDescent="0.5">
      <c r="A145" s="10"/>
      <c r="B145" s="85" t="s">
        <v>1538</v>
      </c>
      <c r="C145" s="9"/>
      <c r="D145" s="15" t="s">
        <v>19</v>
      </c>
      <c r="E145" s="29" t="s">
        <v>6</v>
      </c>
      <c r="F145" s="30"/>
      <c r="G145" s="31">
        <v>300</v>
      </c>
      <c r="H145" s="30"/>
      <c r="I145" s="30"/>
      <c r="J145" s="109"/>
      <c r="K145" s="1"/>
      <c r="L145" s="145"/>
      <c r="M145" s="1"/>
      <c r="N145" s="145"/>
    </row>
    <row r="146" spans="1:14" s="2" customFormat="1" ht="18.75" customHeight="1" x14ac:dyDescent="0.5">
      <c r="A146" s="10"/>
      <c r="B146" s="85"/>
      <c r="C146" s="9"/>
      <c r="D146" s="15"/>
      <c r="E146" s="29"/>
      <c r="F146" s="30"/>
      <c r="G146" s="31"/>
      <c r="H146" s="30"/>
      <c r="I146" s="30"/>
      <c r="J146" s="109"/>
      <c r="K146" s="1"/>
      <c r="L146" s="145"/>
      <c r="M146" s="1"/>
      <c r="N146" s="145"/>
    </row>
    <row r="147" spans="1:14" s="91" customFormat="1" x14ac:dyDescent="0.5">
      <c r="A147" s="86" t="s">
        <v>6</v>
      </c>
      <c r="B147" s="92" t="s">
        <v>125</v>
      </c>
      <c r="C147" s="88"/>
      <c r="D147" s="86"/>
      <c r="E147" s="102"/>
      <c r="F147" s="30"/>
      <c r="G147" s="31"/>
      <c r="H147" s="30"/>
      <c r="I147" s="30"/>
      <c r="J147" s="112"/>
      <c r="L147" s="146"/>
      <c r="N147" s="146"/>
    </row>
    <row r="148" spans="1:14" s="2" customFormat="1" ht="18.75" customHeight="1" x14ac:dyDescent="0.5">
      <c r="A148" s="10"/>
      <c r="B148" s="85" t="s">
        <v>126</v>
      </c>
      <c r="C148" s="9"/>
      <c r="D148" s="15" t="s">
        <v>19</v>
      </c>
      <c r="E148" s="29" t="s">
        <v>6</v>
      </c>
      <c r="F148" s="30"/>
      <c r="G148" s="31">
        <v>180</v>
      </c>
      <c r="H148" s="30"/>
      <c r="I148" s="30"/>
      <c r="J148" s="109"/>
      <c r="K148" s="1"/>
      <c r="L148" s="145"/>
      <c r="M148" s="1"/>
      <c r="N148" s="145"/>
    </row>
    <row r="149" spans="1:14" s="2" customFormat="1" ht="18.75" customHeight="1" x14ac:dyDescent="0.5">
      <c r="A149" s="10"/>
      <c r="B149" s="85" t="s">
        <v>127</v>
      </c>
      <c r="C149" s="9"/>
      <c r="D149" s="15" t="s">
        <v>19</v>
      </c>
      <c r="E149" s="29" t="s">
        <v>6</v>
      </c>
      <c r="F149" s="30"/>
      <c r="G149" s="31">
        <v>200</v>
      </c>
      <c r="H149" s="30"/>
      <c r="I149" s="30"/>
      <c r="J149" s="109"/>
      <c r="K149" s="1"/>
      <c r="L149" s="145"/>
      <c r="M149" s="1"/>
      <c r="N149" s="145"/>
    </row>
    <row r="150" spans="1:14" s="2" customFormat="1" ht="18.75" customHeight="1" x14ac:dyDescent="0.5">
      <c r="A150" s="10"/>
      <c r="B150" s="85" t="s">
        <v>1540</v>
      </c>
      <c r="C150" s="9"/>
      <c r="D150" s="15" t="s">
        <v>19</v>
      </c>
      <c r="E150" s="29" t="s">
        <v>6</v>
      </c>
      <c r="F150" s="30"/>
      <c r="G150" s="31">
        <v>250</v>
      </c>
      <c r="H150" s="30"/>
      <c r="I150" s="30"/>
      <c r="J150" s="109"/>
      <c r="K150" s="1"/>
      <c r="L150" s="145"/>
      <c r="M150" s="1"/>
      <c r="N150" s="145"/>
    </row>
    <row r="151" spans="1:14" s="2" customFormat="1" ht="18.75" customHeight="1" x14ac:dyDescent="0.5">
      <c r="A151" s="10"/>
      <c r="B151" s="85" t="s">
        <v>128</v>
      </c>
      <c r="C151" s="9"/>
      <c r="D151" s="15" t="s">
        <v>19</v>
      </c>
      <c r="E151" s="29" t="s">
        <v>6</v>
      </c>
      <c r="F151" s="30"/>
      <c r="G151" s="31">
        <v>280</v>
      </c>
      <c r="H151" s="30"/>
      <c r="I151" s="30"/>
      <c r="J151" s="109"/>
      <c r="K151" s="1"/>
      <c r="L151" s="145"/>
      <c r="M151" s="1"/>
      <c r="N151" s="145"/>
    </row>
    <row r="152" spans="1:14" s="2" customFormat="1" ht="18.75" customHeight="1" x14ac:dyDescent="0.5">
      <c r="A152" s="10"/>
      <c r="B152" s="85" t="s">
        <v>1541</v>
      </c>
      <c r="C152" s="9"/>
      <c r="D152" s="15" t="s">
        <v>19</v>
      </c>
      <c r="E152" s="29" t="s">
        <v>6</v>
      </c>
      <c r="F152" s="30"/>
      <c r="G152" s="31">
        <v>300</v>
      </c>
      <c r="H152" s="30"/>
      <c r="I152" s="30"/>
      <c r="J152" s="109"/>
      <c r="K152" s="1"/>
      <c r="L152" s="145"/>
      <c r="M152" s="1"/>
      <c r="N152" s="145"/>
    </row>
    <row r="153" spans="1:14" s="2" customFormat="1" ht="18.75" customHeight="1" x14ac:dyDescent="0.5">
      <c r="A153" s="10"/>
      <c r="B153" s="85" t="s">
        <v>1542</v>
      </c>
      <c r="C153" s="9"/>
      <c r="D153" s="15" t="s">
        <v>19</v>
      </c>
      <c r="E153" s="29" t="s">
        <v>6</v>
      </c>
      <c r="F153" s="30"/>
      <c r="G153" s="31">
        <v>320</v>
      </c>
      <c r="H153" s="30"/>
      <c r="I153" s="30"/>
      <c r="J153" s="109"/>
      <c r="K153" s="1"/>
      <c r="L153" s="145"/>
      <c r="M153" s="1"/>
      <c r="N153" s="145"/>
    </row>
    <row r="154" spans="1:14" s="2" customFormat="1" ht="18.75" customHeight="1" x14ac:dyDescent="0.5">
      <c r="A154" s="10"/>
      <c r="B154" s="85"/>
      <c r="C154" s="9"/>
      <c r="D154" s="15"/>
      <c r="E154" s="29"/>
      <c r="F154" s="30"/>
      <c r="G154" s="31"/>
      <c r="H154" s="30"/>
      <c r="I154" s="30"/>
      <c r="J154" s="109"/>
      <c r="K154" s="1"/>
      <c r="L154" s="145"/>
      <c r="M154" s="1"/>
      <c r="N154" s="145"/>
    </row>
    <row r="155" spans="1:14" s="91" customFormat="1" x14ac:dyDescent="0.5">
      <c r="A155" s="86" t="s">
        <v>6</v>
      </c>
      <c r="B155" s="93" t="s">
        <v>1543</v>
      </c>
      <c r="C155" s="88"/>
      <c r="D155" s="86"/>
      <c r="E155" s="102"/>
      <c r="F155" s="30"/>
      <c r="G155" s="31"/>
      <c r="H155" s="30"/>
      <c r="I155" s="30"/>
      <c r="J155" s="113"/>
      <c r="L155" s="146"/>
      <c r="N155" s="146"/>
    </row>
    <row r="156" spans="1:14" s="91" customFormat="1" x14ac:dyDescent="0.5">
      <c r="A156" s="86" t="s">
        <v>6</v>
      </c>
      <c r="B156" s="93" t="s">
        <v>1544</v>
      </c>
      <c r="C156" s="88"/>
      <c r="D156" s="86"/>
      <c r="E156" s="102"/>
      <c r="F156" s="30"/>
      <c r="G156" s="31"/>
      <c r="H156" s="30"/>
      <c r="I156" s="30"/>
      <c r="J156" s="113"/>
      <c r="L156" s="146"/>
      <c r="N156" s="146"/>
    </row>
    <row r="157" spans="1:14" x14ac:dyDescent="0.5">
      <c r="A157" s="10"/>
      <c r="B157" s="9" t="s">
        <v>1545</v>
      </c>
      <c r="C157" s="9"/>
      <c r="D157" s="10" t="s">
        <v>22</v>
      </c>
      <c r="E157" s="48">
        <v>13500</v>
      </c>
      <c r="F157" s="9"/>
      <c r="G157" s="10"/>
      <c r="H157" s="10"/>
      <c r="I157" s="9"/>
      <c r="J157" s="109"/>
    </row>
    <row r="158" spans="1:14" x14ac:dyDescent="0.5">
      <c r="A158" s="10"/>
      <c r="B158" s="9" t="s">
        <v>1546</v>
      </c>
      <c r="C158" s="9"/>
      <c r="D158" s="10" t="s">
        <v>22</v>
      </c>
      <c r="E158" s="48">
        <v>6500</v>
      </c>
      <c r="F158" s="9"/>
      <c r="G158" s="10"/>
      <c r="H158" s="10"/>
      <c r="I158" s="9"/>
      <c r="J158" s="109"/>
    </row>
    <row r="159" spans="1:14" s="91" customFormat="1" x14ac:dyDescent="0.5">
      <c r="A159" s="86" t="s">
        <v>6</v>
      </c>
      <c r="B159" s="93" t="s">
        <v>1547</v>
      </c>
      <c r="C159" s="88"/>
      <c r="D159" s="86"/>
      <c r="E159" s="102"/>
      <c r="F159" s="30"/>
      <c r="G159" s="31"/>
      <c r="H159" s="30"/>
      <c r="I159" s="30"/>
      <c r="J159" s="113"/>
      <c r="L159" s="146"/>
      <c r="N159" s="146"/>
    </row>
    <row r="160" spans="1:14" x14ac:dyDescent="0.5">
      <c r="A160" s="10"/>
      <c r="B160" s="9" t="s">
        <v>1548</v>
      </c>
      <c r="C160" s="9"/>
      <c r="D160" s="10" t="s">
        <v>22</v>
      </c>
      <c r="E160" s="48">
        <v>28500</v>
      </c>
      <c r="F160" s="9"/>
      <c r="G160" s="10"/>
      <c r="H160" s="10"/>
      <c r="I160" s="9"/>
      <c r="J160" s="109"/>
    </row>
    <row r="161" spans="1:13" x14ac:dyDescent="0.5">
      <c r="A161" s="10"/>
      <c r="B161" s="9" t="s">
        <v>1549</v>
      </c>
      <c r="C161" s="9"/>
      <c r="D161" s="10" t="s">
        <v>22</v>
      </c>
      <c r="E161" s="48">
        <v>300</v>
      </c>
      <c r="F161" s="9"/>
      <c r="G161" s="10"/>
      <c r="H161" s="10"/>
      <c r="I161" s="9"/>
      <c r="J161" s="109"/>
    </row>
    <row r="162" spans="1:13" x14ac:dyDescent="0.5">
      <c r="A162" s="10"/>
      <c r="B162" s="9"/>
      <c r="C162" s="9"/>
      <c r="D162" s="10"/>
      <c r="E162" s="48"/>
      <c r="F162" s="9"/>
      <c r="G162" s="9"/>
      <c r="H162" s="11"/>
      <c r="I162" s="9"/>
      <c r="J162" s="109"/>
    </row>
    <row r="163" spans="1:13" x14ac:dyDescent="0.5">
      <c r="A163" s="10"/>
      <c r="B163" s="9"/>
      <c r="C163" s="9"/>
      <c r="D163" s="10"/>
      <c r="E163" s="48"/>
      <c r="F163" s="9"/>
      <c r="G163" s="13"/>
      <c r="H163" s="13"/>
      <c r="I163" s="9"/>
      <c r="J163" s="109"/>
    </row>
    <row r="164" spans="1:13" x14ac:dyDescent="0.5">
      <c r="A164" s="10"/>
      <c r="B164" s="9"/>
      <c r="C164" s="9"/>
      <c r="D164" s="10"/>
      <c r="E164" s="48"/>
      <c r="F164" s="13"/>
      <c r="G164" s="9"/>
      <c r="H164" s="11"/>
      <c r="I164" s="9"/>
      <c r="J164" s="109"/>
      <c r="L164" s="142"/>
    </row>
    <row r="165" spans="1:13" x14ac:dyDescent="0.5">
      <c r="A165" s="10"/>
      <c r="B165" s="9"/>
      <c r="C165" s="9"/>
      <c r="D165" s="10"/>
      <c r="E165" s="48"/>
      <c r="F165" s="9"/>
      <c r="G165" s="9"/>
      <c r="H165" s="11"/>
      <c r="I165" s="9"/>
      <c r="J165" s="109"/>
    </row>
    <row r="166" spans="1:13" x14ac:dyDescent="0.5">
      <c r="A166" s="10"/>
      <c r="B166" s="12"/>
      <c r="C166" s="9"/>
      <c r="D166" s="10"/>
      <c r="E166" s="48"/>
      <c r="F166" s="9"/>
      <c r="G166" s="10"/>
      <c r="H166" s="10"/>
      <c r="I166" s="9"/>
      <c r="J166" s="109"/>
    </row>
    <row r="167" spans="1:13" x14ac:dyDescent="0.5">
      <c r="A167" s="10"/>
      <c r="B167" s="9"/>
      <c r="C167" s="9"/>
      <c r="D167" s="10"/>
      <c r="E167" s="48"/>
      <c r="F167" s="9"/>
      <c r="G167" s="9"/>
      <c r="H167" s="11"/>
      <c r="I167" s="9"/>
      <c r="J167" s="109"/>
    </row>
    <row r="168" spans="1:13" x14ac:dyDescent="0.5">
      <c r="A168" s="10"/>
      <c r="B168" s="9"/>
      <c r="C168" s="9"/>
      <c r="D168" s="10"/>
      <c r="E168" s="48"/>
      <c r="F168" s="9"/>
      <c r="G168" s="9"/>
      <c r="H168" s="11"/>
      <c r="I168" s="9"/>
      <c r="J168" s="109"/>
    </row>
    <row r="169" spans="1:13" x14ac:dyDescent="0.5">
      <c r="A169" s="10"/>
      <c r="B169" s="9"/>
      <c r="C169" s="9"/>
      <c r="D169" s="10"/>
      <c r="E169" s="48"/>
      <c r="F169" s="9"/>
      <c r="G169" s="9"/>
      <c r="H169" s="11"/>
      <c r="I169" s="9"/>
      <c r="J169" s="109"/>
    </row>
    <row r="170" spans="1:13" x14ac:dyDescent="0.5">
      <c r="A170" s="10"/>
      <c r="B170" s="9"/>
      <c r="C170" s="9"/>
      <c r="D170" s="10"/>
      <c r="E170" s="48"/>
      <c r="F170" s="9"/>
      <c r="G170" s="13"/>
      <c r="H170" s="13"/>
      <c r="I170" s="9"/>
      <c r="J170" s="109"/>
    </row>
    <row r="171" spans="1:13" x14ac:dyDescent="0.5">
      <c r="A171" s="10"/>
      <c r="B171" s="9"/>
      <c r="C171" s="9"/>
      <c r="D171" s="10"/>
      <c r="E171" s="48"/>
      <c r="F171" s="9"/>
      <c r="G171" s="9"/>
      <c r="H171" s="11"/>
      <c r="I171" s="9"/>
      <c r="J171" s="109"/>
    </row>
    <row r="172" spans="1:13" x14ac:dyDescent="0.5">
      <c r="A172" s="10"/>
      <c r="B172" s="12"/>
      <c r="C172" s="9"/>
      <c r="D172" s="10"/>
      <c r="E172" s="48"/>
      <c r="F172" s="9"/>
      <c r="G172" s="10"/>
      <c r="H172" s="10"/>
      <c r="I172" s="9"/>
      <c r="J172" s="109"/>
    </row>
    <row r="173" spans="1:13" x14ac:dyDescent="0.5">
      <c r="A173" s="10"/>
      <c r="B173" s="9"/>
      <c r="C173" s="9"/>
      <c r="D173" s="10"/>
      <c r="E173" s="48"/>
      <c r="F173" s="13"/>
      <c r="G173" s="9"/>
      <c r="H173" s="11"/>
      <c r="I173" s="9"/>
      <c r="J173" s="109"/>
    </row>
    <row r="174" spans="1:13" x14ac:dyDescent="0.5">
      <c r="A174" s="10"/>
      <c r="B174" s="9"/>
      <c r="C174" s="9"/>
      <c r="D174" s="10"/>
      <c r="E174" s="48"/>
      <c r="F174" s="9"/>
      <c r="G174" s="9"/>
      <c r="H174" s="11"/>
      <c r="I174" s="9"/>
      <c r="J174" s="109"/>
    </row>
    <row r="175" spans="1:13" x14ac:dyDescent="0.5">
      <c r="A175" s="10"/>
      <c r="B175" s="9"/>
      <c r="C175" s="9"/>
      <c r="D175" s="10"/>
      <c r="E175" s="48"/>
      <c r="F175" s="48"/>
      <c r="G175" s="9"/>
      <c r="H175" s="11"/>
      <c r="I175" s="9"/>
      <c r="J175" s="109"/>
    </row>
    <row r="176" spans="1:13" x14ac:dyDescent="0.5">
      <c r="A176" s="10"/>
      <c r="B176" s="9"/>
      <c r="C176" s="9"/>
      <c r="D176" s="10"/>
      <c r="E176" s="48"/>
      <c r="F176" s="13"/>
      <c r="G176" s="9"/>
      <c r="H176" s="11"/>
      <c r="I176" s="9"/>
      <c r="J176" s="109"/>
      <c r="L176" s="142"/>
      <c r="M176" s="6"/>
    </row>
    <row r="177" spans="1:10" x14ac:dyDescent="0.5">
      <c r="A177" s="10"/>
      <c r="B177" s="9"/>
      <c r="C177" s="9"/>
      <c r="D177" s="10"/>
      <c r="E177" s="48"/>
      <c r="F177" s="9"/>
      <c r="G177" s="9"/>
      <c r="H177" s="11"/>
      <c r="I177" s="9"/>
      <c r="J177" s="109"/>
    </row>
    <row r="178" spans="1:10" x14ac:dyDescent="0.5">
      <c r="A178" s="10"/>
      <c r="B178" s="12"/>
      <c r="C178" s="9"/>
      <c r="D178" s="10"/>
      <c r="E178" s="48"/>
      <c r="F178" s="9"/>
      <c r="G178" s="10"/>
      <c r="H178" s="10"/>
      <c r="I178" s="9"/>
      <c r="J178" s="109"/>
    </row>
    <row r="179" spans="1:10" x14ac:dyDescent="0.5">
      <c r="A179" s="10"/>
      <c r="B179" s="9"/>
      <c r="C179" s="9"/>
      <c r="D179" s="10"/>
      <c r="E179" s="48"/>
      <c r="F179" s="9"/>
      <c r="G179" s="9"/>
      <c r="H179" s="11"/>
      <c r="I179" s="9"/>
      <c r="J179" s="109"/>
    </row>
    <row r="180" spans="1:10" x14ac:dyDescent="0.5">
      <c r="A180" s="10"/>
      <c r="B180" s="9"/>
      <c r="C180" s="9"/>
      <c r="D180" s="10"/>
      <c r="E180" s="48"/>
      <c r="F180" s="9"/>
      <c r="G180" s="9"/>
      <c r="H180" s="11"/>
      <c r="I180" s="9"/>
      <c r="J180" s="109"/>
    </row>
    <row r="181" spans="1:10" x14ac:dyDescent="0.5">
      <c r="A181" s="10"/>
      <c r="B181" s="14"/>
      <c r="C181" s="9"/>
      <c r="D181" s="10"/>
      <c r="E181" s="48"/>
      <c r="F181" s="9"/>
      <c r="G181" s="9"/>
      <c r="H181" s="11"/>
      <c r="I181" s="9"/>
      <c r="J181" s="109"/>
    </row>
  </sheetData>
  <mergeCells count="34">
    <mergeCell ref="G9:H9"/>
    <mergeCell ref="J9:J10"/>
    <mergeCell ref="A2:J2"/>
    <mergeCell ref="A3:G3"/>
    <mergeCell ref="A4:G4"/>
    <mergeCell ref="A5:B5"/>
    <mergeCell ref="A6:G6"/>
    <mergeCell ref="A9:A10"/>
    <mergeCell ref="B9:B10"/>
    <mergeCell ref="C9:C10"/>
    <mergeCell ref="D9:D10"/>
    <mergeCell ref="E9:F9"/>
    <mergeCell ref="D42:D43"/>
    <mergeCell ref="E42:F42"/>
    <mergeCell ref="G42:H42"/>
    <mergeCell ref="J42:J43"/>
    <mergeCell ref="A83:A84"/>
    <mergeCell ref="B83:B84"/>
    <mergeCell ref="C83:C84"/>
    <mergeCell ref="D83:D84"/>
    <mergeCell ref="E83:F83"/>
    <mergeCell ref="G83:H83"/>
    <mergeCell ref="J83:J84"/>
    <mergeCell ref="J67:J70"/>
    <mergeCell ref="A42:A43"/>
    <mergeCell ref="B42:B43"/>
    <mergeCell ref="C42:C43"/>
    <mergeCell ref="G124:H124"/>
    <mergeCell ref="J124:J125"/>
    <mergeCell ref="A124:A125"/>
    <mergeCell ref="B124:B125"/>
    <mergeCell ref="C124:C125"/>
    <mergeCell ref="D124:D125"/>
    <mergeCell ref="E124:F124"/>
  </mergeCells>
  <pageMargins left="0.7" right="0.7" top="0.75" bottom="0.75" header="0.3" footer="0.3"/>
  <pageSetup paperSize="9" scale="85" fitToHeight="0" orientation="portrait" horizontalDpi="180" verticalDpi="180" r:id="rId1"/>
  <headerFooter alignWithMargins="0">
    <oddHeader>&amp;R&amp;"CordiaUPC,ตัวปกติ"หน้าที่ &amp;P 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210"/>
  <sheetViews>
    <sheetView workbookViewId="0">
      <selection activeCell="Q54" sqref="Q54"/>
    </sheetView>
  </sheetViews>
  <sheetFormatPr defaultColWidth="9" defaultRowHeight="21.75" x14ac:dyDescent="0.5"/>
  <cols>
    <col min="1" max="1" width="6.33203125" style="3" customWidth="1"/>
    <col min="2" max="2" width="66.5" style="189" customWidth="1"/>
    <col min="3" max="3" width="7" style="3" hidden="1" customWidth="1"/>
    <col min="4" max="4" width="9.1640625" style="3" bestFit="1" customWidth="1"/>
    <col min="5" max="5" width="12.33203125" style="3" customWidth="1"/>
    <col min="6" max="6" width="10.6640625" style="3" hidden="1" customWidth="1"/>
    <col min="7" max="7" width="11.33203125" style="3" bestFit="1" customWidth="1"/>
    <col min="8" max="8" width="10" style="3" hidden="1" customWidth="1"/>
    <col min="9" max="9" width="0.1640625" style="3" customWidth="1"/>
    <col min="10" max="10" width="19.6640625" style="189" customWidth="1"/>
    <col min="11" max="11" width="10.33203125" style="3" bestFit="1" customWidth="1"/>
    <col min="12" max="256" width="9" style="3"/>
    <col min="257" max="257" width="6.33203125" style="3" customWidth="1"/>
    <col min="258" max="258" width="74.1640625" style="3" customWidth="1"/>
    <col min="259" max="259" width="7.5" style="3" customWidth="1"/>
    <col min="260" max="260" width="7" style="3" customWidth="1"/>
    <col min="261" max="261" width="10" style="3" bestFit="1" customWidth="1"/>
    <col min="262" max="262" width="10.6640625" style="3" bestFit="1" customWidth="1"/>
    <col min="263" max="263" width="8.83203125" style="3" customWidth="1"/>
    <col min="264" max="264" width="10.83203125" style="3" customWidth="1"/>
    <col min="265" max="265" width="14.83203125" style="3" customWidth="1"/>
    <col min="266" max="266" width="8.6640625" style="3" customWidth="1"/>
    <col min="267" max="267" width="10.33203125" style="3" bestFit="1" customWidth="1"/>
    <col min="268" max="512" width="9" style="3"/>
    <col min="513" max="513" width="6.33203125" style="3" customWidth="1"/>
    <col min="514" max="514" width="74.1640625" style="3" customWidth="1"/>
    <col min="515" max="515" width="7.5" style="3" customWidth="1"/>
    <col min="516" max="516" width="7" style="3" customWidth="1"/>
    <col min="517" max="517" width="10" style="3" bestFit="1" customWidth="1"/>
    <col min="518" max="518" width="10.6640625" style="3" bestFit="1" customWidth="1"/>
    <col min="519" max="519" width="8.83203125" style="3" customWidth="1"/>
    <col min="520" max="520" width="10.83203125" style="3" customWidth="1"/>
    <col min="521" max="521" width="14.83203125" style="3" customWidth="1"/>
    <col min="522" max="522" width="8.6640625" style="3" customWidth="1"/>
    <col min="523" max="523" width="10.33203125" style="3" bestFit="1" customWidth="1"/>
    <col min="524" max="768" width="9" style="3"/>
    <col min="769" max="769" width="6.33203125" style="3" customWidth="1"/>
    <col min="770" max="770" width="74.1640625" style="3" customWidth="1"/>
    <col min="771" max="771" width="7.5" style="3" customWidth="1"/>
    <col min="772" max="772" width="7" style="3" customWidth="1"/>
    <col min="773" max="773" width="10" style="3" bestFit="1" customWidth="1"/>
    <col min="774" max="774" width="10.6640625" style="3" bestFit="1" customWidth="1"/>
    <col min="775" max="775" width="8.83203125" style="3" customWidth="1"/>
    <col min="776" max="776" width="10.83203125" style="3" customWidth="1"/>
    <col min="777" max="777" width="14.83203125" style="3" customWidth="1"/>
    <col min="778" max="778" width="8.6640625" style="3" customWidth="1"/>
    <col min="779" max="779" width="10.33203125" style="3" bestFit="1" customWidth="1"/>
    <col min="780" max="1024" width="9" style="3"/>
    <col min="1025" max="1025" width="6.33203125" style="3" customWidth="1"/>
    <col min="1026" max="1026" width="74.1640625" style="3" customWidth="1"/>
    <col min="1027" max="1027" width="7.5" style="3" customWidth="1"/>
    <col min="1028" max="1028" width="7" style="3" customWidth="1"/>
    <col min="1029" max="1029" width="10" style="3" bestFit="1" customWidth="1"/>
    <col min="1030" max="1030" width="10.6640625" style="3" bestFit="1" customWidth="1"/>
    <col min="1031" max="1031" width="8.83203125" style="3" customWidth="1"/>
    <col min="1032" max="1032" width="10.83203125" style="3" customWidth="1"/>
    <col min="1033" max="1033" width="14.83203125" style="3" customWidth="1"/>
    <col min="1034" max="1034" width="8.6640625" style="3" customWidth="1"/>
    <col min="1035" max="1035" width="10.33203125" style="3" bestFit="1" customWidth="1"/>
    <col min="1036" max="1280" width="9" style="3"/>
    <col min="1281" max="1281" width="6.33203125" style="3" customWidth="1"/>
    <col min="1282" max="1282" width="74.1640625" style="3" customWidth="1"/>
    <col min="1283" max="1283" width="7.5" style="3" customWidth="1"/>
    <col min="1284" max="1284" width="7" style="3" customWidth="1"/>
    <col min="1285" max="1285" width="10" style="3" bestFit="1" customWidth="1"/>
    <col min="1286" max="1286" width="10.6640625" style="3" bestFit="1" customWidth="1"/>
    <col min="1287" max="1287" width="8.83203125" style="3" customWidth="1"/>
    <col min="1288" max="1288" width="10.83203125" style="3" customWidth="1"/>
    <col min="1289" max="1289" width="14.83203125" style="3" customWidth="1"/>
    <col min="1290" max="1290" width="8.6640625" style="3" customWidth="1"/>
    <col min="1291" max="1291" width="10.33203125" style="3" bestFit="1" customWidth="1"/>
    <col min="1292" max="1536" width="9" style="3"/>
    <col min="1537" max="1537" width="6.33203125" style="3" customWidth="1"/>
    <col min="1538" max="1538" width="74.1640625" style="3" customWidth="1"/>
    <col min="1539" max="1539" width="7.5" style="3" customWidth="1"/>
    <col min="1540" max="1540" width="7" style="3" customWidth="1"/>
    <col min="1541" max="1541" width="10" style="3" bestFit="1" customWidth="1"/>
    <col min="1542" max="1542" width="10.6640625" style="3" bestFit="1" customWidth="1"/>
    <col min="1543" max="1543" width="8.83203125" style="3" customWidth="1"/>
    <col min="1544" max="1544" width="10.83203125" style="3" customWidth="1"/>
    <col min="1545" max="1545" width="14.83203125" style="3" customWidth="1"/>
    <col min="1546" max="1546" width="8.6640625" style="3" customWidth="1"/>
    <col min="1547" max="1547" width="10.33203125" style="3" bestFit="1" customWidth="1"/>
    <col min="1548" max="1792" width="9" style="3"/>
    <col min="1793" max="1793" width="6.33203125" style="3" customWidth="1"/>
    <col min="1794" max="1794" width="74.1640625" style="3" customWidth="1"/>
    <col min="1795" max="1795" width="7.5" style="3" customWidth="1"/>
    <col min="1796" max="1796" width="7" style="3" customWidth="1"/>
    <col min="1797" max="1797" width="10" style="3" bestFit="1" customWidth="1"/>
    <col min="1798" max="1798" width="10.6640625" style="3" bestFit="1" customWidth="1"/>
    <col min="1799" max="1799" width="8.83203125" style="3" customWidth="1"/>
    <col min="1800" max="1800" width="10.83203125" style="3" customWidth="1"/>
    <col min="1801" max="1801" width="14.83203125" style="3" customWidth="1"/>
    <col min="1802" max="1802" width="8.6640625" style="3" customWidth="1"/>
    <col min="1803" max="1803" width="10.33203125" style="3" bestFit="1" customWidth="1"/>
    <col min="1804" max="2048" width="9" style="3"/>
    <col min="2049" max="2049" width="6.33203125" style="3" customWidth="1"/>
    <col min="2050" max="2050" width="74.1640625" style="3" customWidth="1"/>
    <col min="2051" max="2051" width="7.5" style="3" customWidth="1"/>
    <col min="2052" max="2052" width="7" style="3" customWidth="1"/>
    <col min="2053" max="2053" width="10" style="3" bestFit="1" customWidth="1"/>
    <col min="2054" max="2054" width="10.6640625" style="3" bestFit="1" customWidth="1"/>
    <col min="2055" max="2055" width="8.83203125" style="3" customWidth="1"/>
    <col min="2056" max="2056" width="10.83203125" style="3" customWidth="1"/>
    <col min="2057" max="2057" width="14.83203125" style="3" customWidth="1"/>
    <col min="2058" max="2058" width="8.6640625" style="3" customWidth="1"/>
    <col min="2059" max="2059" width="10.33203125" style="3" bestFit="1" customWidth="1"/>
    <col min="2060" max="2304" width="9" style="3"/>
    <col min="2305" max="2305" width="6.33203125" style="3" customWidth="1"/>
    <col min="2306" max="2306" width="74.1640625" style="3" customWidth="1"/>
    <col min="2307" max="2307" width="7.5" style="3" customWidth="1"/>
    <col min="2308" max="2308" width="7" style="3" customWidth="1"/>
    <col min="2309" max="2309" width="10" style="3" bestFit="1" customWidth="1"/>
    <col min="2310" max="2310" width="10.6640625" style="3" bestFit="1" customWidth="1"/>
    <col min="2311" max="2311" width="8.83203125" style="3" customWidth="1"/>
    <col min="2312" max="2312" width="10.83203125" style="3" customWidth="1"/>
    <col min="2313" max="2313" width="14.83203125" style="3" customWidth="1"/>
    <col min="2314" max="2314" width="8.6640625" style="3" customWidth="1"/>
    <col min="2315" max="2315" width="10.33203125" style="3" bestFit="1" customWidth="1"/>
    <col min="2316" max="2560" width="9" style="3"/>
    <col min="2561" max="2561" width="6.33203125" style="3" customWidth="1"/>
    <col min="2562" max="2562" width="74.1640625" style="3" customWidth="1"/>
    <col min="2563" max="2563" width="7.5" style="3" customWidth="1"/>
    <col min="2564" max="2564" width="7" style="3" customWidth="1"/>
    <col min="2565" max="2565" width="10" style="3" bestFit="1" customWidth="1"/>
    <col min="2566" max="2566" width="10.6640625" style="3" bestFit="1" customWidth="1"/>
    <col min="2567" max="2567" width="8.83203125" style="3" customWidth="1"/>
    <col min="2568" max="2568" width="10.83203125" style="3" customWidth="1"/>
    <col min="2569" max="2569" width="14.83203125" style="3" customWidth="1"/>
    <col min="2570" max="2570" width="8.6640625" style="3" customWidth="1"/>
    <col min="2571" max="2571" width="10.33203125" style="3" bestFit="1" customWidth="1"/>
    <col min="2572" max="2816" width="9" style="3"/>
    <col min="2817" max="2817" width="6.33203125" style="3" customWidth="1"/>
    <col min="2818" max="2818" width="74.1640625" style="3" customWidth="1"/>
    <col min="2819" max="2819" width="7.5" style="3" customWidth="1"/>
    <col min="2820" max="2820" width="7" style="3" customWidth="1"/>
    <col min="2821" max="2821" width="10" style="3" bestFit="1" customWidth="1"/>
    <col min="2822" max="2822" width="10.6640625" style="3" bestFit="1" customWidth="1"/>
    <col min="2823" max="2823" width="8.83203125" style="3" customWidth="1"/>
    <col min="2824" max="2824" width="10.83203125" style="3" customWidth="1"/>
    <col min="2825" max="2825" width="14.83203125" style="3" customWidth="1"/>
    <col min="2826" max="2826" width="8.6640625" style="3" customWidth="1"/>
    <col min="2827" max="2827" width="10.33203125" style="3" bestFit="1" customWidth="1"/>
    <col min="2828" max="3072" width="9" style="3"/>
    <col min="3073" max="3073" width="6.33203125" style="3" customWidth="1"/>
    <col min="3074" max="3074" width="74.1640625" style="3" customWidth="1"/>
    <col min="3075" max="3075" width="7.5" style="3" customWidth="1"/>
    <col min="3076" max="3076" width="7" style="3" customWidth="1"/>
    <col min="3077" max="3077" width="10" style="3" bestFit="1" customWidth="1"/>
    <col min="3078" max="3078" width="10.6640625" style="3" bestFit="1" customWidth="1"/>
    <col min="3079" max="3079" width="8.83203125" style="3" customWidth="1"/>
    <col min="3080" max="3080" width="10.83203125" style="3" customWidth="1"/>
    <col min="3081" max="3081" width="14.83203125" style="3" customWidth="1"/>
    <col min="3082" max="3082" width="8.6640625" style="3" customWidth="1"/>
    <col min="3083" max="3083" width="10.33203125" style="3" bestFit="1" customWidth="1"/>
    <col min="3084" max="3328" width="9" style="3"/>
    <col min="3329" max="3329" width="6.33203125" style="3" customWidth="1"/>
    <col min="3330" max="3330" width="74.1640625" style="3" customWidth="1"/>
    <col min="3331" max="3331" width="7.5" style="3" customWidth="1"/>
    <col min="3332" max="3332" width="7" style="3" customWidth="1"/>
    <col min="3333" max="3333" width="10" style="3" bestFit="1" customWidth="1"/>
    <col min="3334" max="3334" width="10.6640625" style="3" bestFit="1" customWidth="1"/>
    <col min="3335" max="3335" width="8.83203125" style="3" customWidth="1"/>
    <col min="3336" max="3336" width="10.83203125" style="3" customWidth="1"/>
    <col min="3337" max="3337" width="14.83203125" style="3" customWidth="1"/>
    <col min="3338" max="3338" width="8.6640625" style="3" customWidth="1"/>
    <col min="3339" max="3339" width="10.33203125" style="3" bestFit="1" customWidth="1"/>
    <col min="3340" max="3584" width="9" style="3"/>
    <col min="3585" max="3585" width="6.33203125" style="3" customWidth="1"/>
    <col min="3586" max="3586" width="74.1640625" style="3" customWidth="1"/>
    <col min="3587" max="3587" width="7.5" style="3" customWidth="1"/>
    <col min="3588" max="3588" width="7" style="3" customWidth="1"/>
    <col min="3589" max="3589" width="10" style="3" bestFit="1" customWidth="1"/>
    <col min="3590" max="3590" width="10.6640625" style="3" bestFit="1" customWidth="1"/>
    <col min="3591" max="3591" width="8.83203125" style="3" customWidth="1"/>
    <col min="3592" max="3592" width="10.83203125" style="3" customWidth="1"/>
    <col min="3593" max="3593" width="14.83203125" style="3" customWidth="1"/>
    <col min="3594" max="3594" width="8.6640625" style="3" customWidth="1"/>
    <col min="3595" max="3595" width="10.33203125" style="3" bestFit="1" customWidth="1"/>
    <col min="3596" max="3840" width="9" style="3"/>
    <col min="3841" max="3841" width="6.33203125" style="3" customWidth="1"/>
    <col min="3842" max="3842" width="74.1640625" style="3" customWidth="1"/>
    <col min="3843" max="3843" width="7.5" style="3" customWidth="1"/>
    <col min="3844" max="3844" width="7" style="3" customWidth="1"/>
    <col min="3845" max="3845" width="10" style="3" bestFit="1" customWidth="1"/>
    <col min="3846" max="3846" width="10.6640625" style="3" bestFit="1" customWidth="1"/>
    <col min="3847" max="3847" width="8.83203125" style="3" customWidth="1"/>
    <col min="3848" max="3848" width="10.83203125" style="3" customWidth="1"/>
    <col min="3849" max="3849" width="14.83203125" style="3" customWidth="1"/>
    <col min="3850" max="3850" width="8.6640625" style="3" customWidth="1"/>
    <col min="3851" max="3851" width="10.33203125" style="3" bestFit="1" customWidth="1"/>
    <col min="3852" max="4096" width="9" style="3"/>
    <col min="4097" max="4097" width="6.33203125" style="3" customWidth="1"/>
    <col min="4098" max="4098" width="74.1640625" style="3" customWidth="1"/>
    <col min="4099" max="4099" width="7.5" style="3" customWidth="1"/>
    <col min="4100" max="4100" width="7" style="3" customWidth="1"/>
    <col min="4101" max="4101" width="10" style="3" bestFit="1" customWidth="1"/>
    <col min="4102" max="4102" width="10.6640625" style="3" bestFit="1" customWidth="1"/>
    <col min="4103" max="4103" width="8.83203125" style="3" customWidth="1"/>
    <col min="4104" max="4104" width="10.83203125" style="3" customWidth="1"/>
    <col min="4105" max="4105" width="14.83203125" style="3" customWidth="1"/>
    <col min="4106" max="4106" width="8.6640625" style="3" customWidth="1"/>
    <col min="4107" max="4107" width="10.33203125" style="3" bestFit="1" customWidth="1"/>
    <col min="4108" max="4352" width="9" style="3"/>
    <col min="4353" max="4353" width="6.33203125" style="3" customWidth="1"/>
    <col min="4354" max="4354" width="74.1640625" style="3" customWidth="1"/>
    <col min="4355" max="4355" width="7.5" style="3" customWidth="1"/>
    <col min="4356" max="4356" width="7" style="3" customWidth="1"/>
    <col min="4357" max="4357" width="10" style="3" bestFit="1" customWidth="1"/>
    <col min="4358" max="4358" width="10.6640625" style="3" bestFit="1" customWidth="1"/>
    <col min="4359" max="4359" width="8.83203125" style="3" customWidth="1"/>
    <col min="4360" max="4360" width="10.83203125" style="3" customWidth="1"/>
    <col min="4361" max="4361" width="14.83203125" style="3" customWidth="1"/>
    <col min="4362" max="4362" width="8.6640625" style="3" customWidth="1"/>
    <col min="4363" max="4363" width="10.33203125" style="3" bestFit="1" customWidth="1"/>
    <col min="4364" max="4608" width="9" style="3"/>
    <col min="4609" max="4609" width="6.33203125" style="3" customWidth="1"/>
    <col min="4610" max="4610" width="74.1640625" style="3" customWidth="1"/>
    <col min="4611" max="4611" width="7.5" style="3" customWidth="1"/>
    <col min="4612" max="4612" width="7" style="3" customWidth="1"/>
    <col min="4613" max="4613" width="10" style="3" bestFit="1" customWidth="1"/>
    <col min="4614" max="4614" width="10.6640625" style="3" bestFit="1" customWidth="1"/>
    <col min="4615" max="4615" width="8.83203125" style="3" customWidth="1"/>
    <col min="4616" max="4616" width="10.83203125" style="3" customWidth="1"/>
    <col min="4617" max="4617" width="14.83203125" style="3" customWidth="1"/>
    <col min="4618" max="4618" width="8.6640625" style="3" customWidth="1"/>
    <col min="4619" max="4619" width="10.33203125" style="3" bestFit="1" customWidth="1"/>
    <col min="4620" max="4864" width="9" style="3"/>
    <col min="4865" max="4865" width="6.33203125" style="3" customWidth="1"/>
    <col min="4866" max="4866" width="74.1640625" style="3" customWidth="1"/>
    <col min="4867" max="4867" width="7.5" style="3" customWidth="1"/>
    <col min="4868" max="4868" width="7" style="3" customWidth="1"/>
    <col min="4869" max="4869" width="10" style="3" bestFit="1" customWidth="1"/>
    <col min="4870" max="4870" width="10.6640625" style="3" bestFit="1" customWidth="1"/>
    <col min="4871" max="4871" width="8.83203125" style="3" customWidth="1"/>
    <col min="4872" max="4872" width="10.83203125" style="3" customWidth="1"/>
    <col min="4873" max="4873" width="14.83203125" style="3" customWidth="1"/>
    <col min="4874" max="4874" width="8.6640625" style="3" customWidth="1"/>
    <col min="4875" max="4875" width="10.33203125" style="3" bestFit="1" customWidth="1"/>
    <col min="4876" max="5120" width="9" style="3"/>
    <col min="5121" max="5121" width="6.33203125" style="3" customWidth="1"/>
    <col min="5122" max="5122" width="74.1640625" style="3" customWidth="1"/>
    <col min="5123" max="5123" width="7.5" style="3" customWidth="1"/>
    <col min="5124" max="5124" width="7" style="3" customWidth="1"/>
    <col min="5125" max="5125" width="10" style="3" bestFit="1" customWidth="1"/>
    <col min="5126" max="5126" width="10.6640625" style="3" bestFit="1" customWidth="1"/>
    <col min="5127" max="5127" width="8.83203125" style="3" customWidth="1"/>
    <col min="5128" max="5128" width="10.83203125" style="3" customWidth="1"/>
    <col min="5129" max="5129" width="14.83203125" style="3" customWidth="1"/>
    <col min="5130" max="5130" width="8.6640625" style="3" customWidth="1"/>
    <col min="5131" max="5131" width="10.33203125" style="3" bestFit="1" customWidth="1"/>
    <col min="5132" max="5376" width="9" style="3"/>
    <col min="5377" max="5377" width="6.33203125" style="3" customWidth="1"/>
    <col min="5378" max="5378" width="74.1640625" style="3" customWidth="1"/>
    <col min="5379" max="5379" width="7.5" style="3" customWidth="1"/>
    <col min="5380" max="5380" width="7" style="3" customWidth="1"/>
    <col min="5381" max="5381" width="10" style="3" bestFit="1" customWidth="1"/>
    <col min="5382" max="5382" width="10.6640625" style="3" bestFit="1" customWidth="1"/>
    <col min="5383" max="5383" width="8.83203125" style="3" customWidth="1"/>
    <col min="5384" max="5384" width="10.83203125" style="3" customWidth="1"/>
    <col min="5385" max="5385" width="14.83203125" style="3" customWidth="1"/>
    <col min="5386" max="5386" width="8.6640625" style="3" customWidth="1"/>
    <col min="5387" max="5387" width="10.33203125" style="3" bestFit="1" customWidth="1"/>
    <col min="5388" max="5632" width="9" style="3"/>
    <col min="5633" max="5633" width="6.33203125" style="3" customWidth="1"/>
    <col min="5634" max="5634" width="74.1640625" style="3" customWidth="1"/>
    <col min="5635" max="5635" width="7.5" style="3" customWidth="1"/>
    <col min="5636" max="5636" width="7" style="3" customWidth="1"/>
    <col min="5637" max="5637" width="10" style="3" bestFit="1" customWidth="1"/>
    <col min="5638" max="5638" width="10.6640625" style="3" bestFit="1" customWidth="1"/>
    <col min="5639" max="5639" width="8.83203125" style="3" customWidth="1"/>
    <col min="5640" max="5640" width="10.83203125" style="3" customWidth="1"/>
    <col min="5641" max="5641" width="14.83203125" style="3" customWidth="1"/>
    <col min="5642" max="5642" width="8.6640625" style="3" customWidth="1"/>
    <col min="5643" max="5643" width="10.33203125" style="3" bestFit="1" customWidth="1"/>
    <col min="5644" max="5888" width="9" style="3"/>
    <col min="5889" max="5889" width="6.33203125" style="3" customWidth="1"/>
    <col min="5890" max="5890" width="74.1640625" style="3" customWidth="1"/>
    <col min="5891" max="5891" width="7.5" style="3" customWidth="1"/>
    <col min="5892" max="5892" width="7" style="3" customWidth="1"/>
    <col min="5893" max="5893" width="10" style="3" bestFit="1" customWidth="1"/>
    <col min="5894" max="5894" width="10.6640625" style="3" bestFit="1" customWidth="1"/>
    <col min="5895" max="5895" width="8.83203125" style="3" customWidth="1"/>
    <col min="5896" max="5896" width="10.83203125" style="3" customWidth="1"/>
    <col min="5897" max="5897" width="14.83203125" style="3" customWidth="1"/>
    <col min="5898" max="5898" width="8.6640625" style="3" customWidth="1"/>
    <col min="5899" max="5899" width="10.33203125" style="3" bestFit="1" customWidth="1"/>
    <col min="5900" max="6144" width="9" style="3"/>
    <col min="6145" max="6145" width="6.33203125" style="3" customWidth="1"/>
    <col min="6146" max="6146" width="74.1640625" style="3" customWidth="1"/>
    <col min="6147" max="6147" width="7.5" style="3" customWidth="1"/>
    <col min="6148" max="6148" width="7" style="3" customWidth="1"/>
    <col min="6149" max="6149" width="10" style="3" bestFit="1" customWidth="1"/>
    <col min="6150" max="6150" width="10.6640625" style="3" bestFit="1" customWidth="1"/>
    <col min="6151" max="6151" width="8.83203125" style="3" customWidth="1"/>
    <col min="6152" max="6152" width="10.83203125" style="3" customWidth="1"/>
    <col min="6153" max="6153" width="14.83203125" style="3" customWidth="1"/>
    <col min="6154" max="6154" width="8.6640625" style="3" customWidth="1"/>
    <col min="6155" max="6155" width="10.33203125" style="3" bestFit="1" customWidth="1"/>
    <col min="6156" max="6400" width="9" style="3"/>
    <col min="6401" max="6401" width="6.33203125" style="3" customWidth="1"/>
    <col min="6402" max="6402" width="74.1640625" style="3" customWidth="1"/>
    <col min="6403" max="6403" width="7.5" style="3" customWidth="1"/>
    <col min="6404" max="6404" width="7" style="3" customWidth="1"/>
    <col min="6405" max="6405" width="10" style="3" bestFit="1" customWidth="1"/>
    <col min="6406" max="6406" width="10.6640625" style="3" bestFit="1" customWidth="1"/>
    <col min="6407" max="6407" width="8.83203125" style="3" customWidth="1"/>
    <col min="6408" max="6408" width="10.83203125" style="3" customWidth="1"/>
    <col min="6409" max="6409" width="14.83203125" style="3" customWidth="1"/>
    <col min="6410" max="6410" width="8.6640625" style="3" customWidth="1"/>
    <col min="6411" max="6411" width="10.33203125" style="3" bestFit="1" customWidth="1"/>
    <col min="6412" max="6656" width="9" style="3"/>
    <col min="6657" max="6657" width="6.33203125" style="3" customWidth="1"/>
    <col min="6658" max="6658" width="74.1640625" style="3" customWidth="1"/>
    <col min="6659" max="6659" width="7.5" style="3" customWidth="1"/>
    <col min="6660" max="6660" width="7" style="3" customWidth="1"/>
    <col min="6661" max="6661" width="10" style="3" bestFit="1" customWidth="1"/>
    <col min="6662" max="6662" width="10.6640625" style="3" bestFit="1" customWidth="1"/>
    <col min="6663" max="6663" width="8.83203125" style="3" customWidth="1"/>
    <col min="6664" max="6664" width="10.83203125" style="3" customWidth="1"/>
    <col min="6665" max="6665" width="14.83203125" style="3" customWidth="1"/>
    <col min="6666" max="6666" width="8.6640625" style="3" customWidth="1"/>
    <col min="6667" max="6667" width="10.33203125" style="3" bestFit="1" customWidth="1"/>
    <col min="6668" max="6912" width="9" style="3"/>
    <col min="6913" max="6913" width="6.33203125" style="3" customWidth="1"/>
    <col min="6914" max="6914" width="74.1640625" style="3" customWidth="1"/>
    <col min="6915" max="6915" width="7.5" style="3" customWidth="1"/>
    <col min="6916" max="6916" width="7" style="3" customWidth="1"/>
    <col min="6917" max="6917" width="10" style="3" bestFit="1" customWidth="1"/>
    <col min="6918" max="6918" width="10.6640625" style="3" bestFit="1" customWidth="1"/>
    <col min="6919" max="6919" width="8.83203125" style="3" customWidth="1"/>
    <col min="6920" max="6920" width="10.83203125" style="3" customWidth="1"/>
    <col min="6921" max="6921" width="14.83203125" style="3" customWidth="1"/>
    <col min="6922" max="6922" width="8.6640625" style="3" customWidth="1"/>
    <col min="6923" max="6923" width="10.33203125" style="3" bestFit="1" customWidth="1"/>
    <col min="6924" max="7168" width="9" style="3"/>
    <col min="7169" max="7169" width="6.33203125" style="3" customWidth="1"/>
    <col min="7170" max="7170" width="74.1640625" style="3" customWidth="1"/>
    <col min="7171" max="7171" width="7.5" style="3" customWidth="1"/>
    <col min="7172" max="7172" width="7" style="3" customWidth="1"/>
    <col min="7173" max="7173" width="10" style="3" bestFit="1" customWidth="1"/>
    <col min="7174" max="7174" width="10.6640625" style="3" bestFit="1" customWidth="1"/>
    <col min="7175" max="7175" width="8.83203125" style="3" customWidth="1"/>
    <col min="7176" max="7176" width="10.83203125" style="3" customWidth="1"/>
    <col min="7177" max="7177" width="14.83203125" style="3" customWidth="1"/>
    <col min="7178" max="7178" width="8.6640625" style="3" customWidth="1"/>
    <col min="7179" max="7179" width="10.33203125" style="3" bestFit="1" customWidth="1"/>
    <col min="7180" max="7424" width="9" style="3"/>
    <col min="7425" max="7425" width="6.33203125" style="3" customWidth="1"/>
    <col min="7426" max="7426" width="74.1640625" style="3" customWidth="1"/>
    <col min="7427" max="7427" width="7.5" style="3" customWidth="1"/>
    <col min="7428" max="7428" width="7" style="3" customWidth="1"/>
    <col min="7429" max="7429" width="10" style="3" bestFit="1" customWidth="1"/>
    <col min="7430" max="7430" width="10.6640625" style="3" bestFit="1" customWidth="1"/>
    <col min="7431" max="7431" width="8.83203125" style="3" customWidth="1"/>
    <col min="7432" max="7432" width="10.83203125" style="3" customWidth="1"/>
    <col min="7433" max="7433" width="14.83203125" style="3" customWidth="1"/>
    <col min="7434" max="7434" width="8.6640625" style="3" customWidth="1"/>
    <col min="7435" max="7435" width="10.33203125" style="3" bestFit="1" customWidth="1"/>
    <col min="7436" max="7680" width="9" style="3"/>
    <col min="7681" max="7681" width="6.33203125" style="3" customWidth="1"/>
    <col min="7682" max="7682" width="74.1640625" style="3" customWidth="1"/>
    <col min="7683" max="7683" width="7.5" style="3" customWidth="1"/>
    <col min="7684" max="7684" width="7" style="3" customWidth="1"/>
    <col min="7685" max="7685" width="10" style="3" bestFit="1" customWidth="1"/>
    <col min="7686" max="7686" width="10.6640625" style="3" bestFit="1" customWidth="1"/>
    <col min="7687" max="7687" width="8.83203125" style="3" customWidth="1"/>
    <col min="7688" max="7688" width="10.83203125" style="3" customWidth="1"/>
    <col min="7689" max="7689" width="14.83203125" style="3" customWidth="1"/>
    <col min="7690" max="7690" width="8.6640625" style="3" customWidth="1"/>
    <col min="7691" max="7691" width="10.33203125" style="3" bestFit="1" customWidth="1"/>
    <col min="7692" max="7936" width="9" style="3"/>
    <col min="7937" max="7937" width="6.33203125" style="3" customWidth="1"/>
    <col min="7938" max="7938" width="74.1640625" style="3" customWidth="1"/>
    <col min="7939" max="7939" width="7.5" style="3" customWidth="1"/>
    <col min="7940" max="7940" width="7" style="3" customWidth="1"/>
    <col min="7941" max="7941" width="10" style="3" bestFit="1" customWidth="1"/>
    <col min="7942" max="7942" width="10.6640625" style="3" bestFit="1" customWidth="1"/>
    <col min="7943" max="7943" width="8.83203125" style="3" customWidth="1"/>
    <col min="7944" max="7944" width="10.83203125" style="3" customWidth="1"/>
    <col min="7945" max="7945" width="14.83203125" style="3" customWidth="1"/>
    <col min="7946" max="7946" width="8.6640625" style="3" customWidth="1"/>
    <col min="7947" max="7947" width="10.33203125" style="3" bestFit="1" customWidth="1"/>
    <col min="7948" max="8192" width="9" style="3"/>
    <col min="8193" max="8193" width="6.33203125" style="3" customWidth="1"/>
    <col min="8194" max="8194" width="74.1640625" style="3" customWidth="1"/>
    <col min="8195" max="8195" width="7.5" style="3" customWidth="1"/>
    <col min="8196" max="8196" width="7" style="3" customWidth="1"/>
    <col min="8197" max="8197" width="10" style="3" bestFit="1" customWidth="1"/>
    <col min="8198" max="8198" width="10.6640625" style="3" bestFit="1" customWidth="1"/>
    <col min="8199" max="8199" width="8.83203125" style="3" customWidth="1"/>
    <col min="8200" max="8200" width="10.83203125" style="3" customWidth="1"/>
    <col min="8201" max="8201" width="14.83203125" style="3" customWidth="1"/>
    <col min="8202" max="8202" width="8.6640625" style="3" customWidth="1"/>
    <col min="8203" max="8203" width="10.33203125" style="3" bestFit="1" customWidth="1"/>
    <col min="8204" max="8448" width="9" style="3"/>
    <col min="8449" max="8449" width="6.33203125" style="3" customWidth="1"/>
    <col min="8450" max="8450" width="74.1640625" style="3" customWidth="1"/>
    <col min="8451" max="8451" width="7.5" style="3" customWidth="1"/>
    <col min="8452" max="8452" width="7" style="3" customWidth="1"/>
    <col min="8453" max="8453" width="10" style="3" bestFit="1" customWidth="1"/>
    <col min="8454" max="8454" width="10.6640625" style="3" bestFit="1" customWidth="1"/>
    <col min="8455" max="8455" width="8.83203125" style="3" customWidth="1"/>
    <col min="8456" max="8456" width="10.83203125" style="3" customWidth="1"/>
    <col min="8457" max="8457" width="14.83203125" style="3" customWidth="1"/>
    <col min="8458" max="8458" width="8.6640625" style="3" customWidth="1"/>
    <col min="8459" max="8459" width="10.33203125" style="3" bestFit="1" customWidth="1"/>
    <col min="8460" max="8704" width="9" style="3"/>
    <col min="8705" max="8705" width="6.33203125" style="3" customWidth="1"/>
    <col min="8706" max="8706" width="74.1640625" style="3" customWidth="1"/>
    <col min="8707" max="8707" width="7.5" style="3" customWidth="1"/>
    <col min="8708" max="8708" width="7" style="3" customWidth="1"/>
    <col min="8709" max="8709" width="10" style="3" bestFit="1" customWidth="1"/>
    <col min="8710" max="8710" width="10.6640625" style="3" bestFit="1" customWidth="1"/>
    <col min="8711" max="8711" width="8.83203125" style="3" customWidth="1"/>
    <col min="8712" max="8712" width="10.83203125" style="3" customWidth="1"/>
    <col min="8713" max="8713" width="14.83203125" style="3" customWidth="1"/>
    <col min="8714" max="8714" width="8.6640625" style="3" customWidth="1"/>
    <col min="8715" max="8715" width="10.33203125" style="3" bestFit="1" customWidth="1"/>
    <col min="8716" max="8960" width="9" style="3"/>
    <col min="8961" max="8961" width="6.33203125" style="3" customWidth="1"/>
    <col min="8962" max="8962" width="74.1640625" style="3" customWidth="1"/>
    <col min="8963" max="8963" width="7.5" style="3" customWidth="1"/>
    <col min="8964" max="8964" width="7" style="3" customWidth="1"/>
    <col min="8965" max="8965" width="10" style="3" bestFit="1" customWidth="1"/>
    <col min="8966" max="8966" width="10.6640625" style="3" bestFit="1" customWidth="1"/>
    <col min="8967" max="8967" width="8.83203125" style="3" customWidth="1"/>
    <col min="8968" max="8968" width="10.83203125" style="3" customWidth="1"/>
    <col min="8969" max="8969" width="14.83203125" style="3" customWidth="1"/>
    <col min="8970" max="8970" width="8.6640625" style="3" customWidth="1"/>
    <col min="8971" max="8971" width="10.33203125" style="3" bestFit="1" customWidth="1"/>
    <col min="8972" max="9216" width="9" style="3"/>
    <col min="9217" max="9217" width="6.33203125" style="3" customWidth="1"/>
    <col min="9218" max="9218" width="74.1640625" style="3" customWidth="1"/>
    <col min="9219" max="9219" width="7.5" style="3" customWidth="1"/>
    <col min="9220" max="9220" width="7" style="3" customWidth="1"/>
    <col min="9221" max="9221" width="10" style="3" bestFit="1" customWidth="1"/>
    <col min="9222" max="9222" width="10.6640625" style="3" bestFit="1" customWidth="1"/>
    <col min="9223" max="9223" width="8.83203125" style="3" customWidth="1"/>
    <col min="9224" max="9224" width="10.83203125" style="3" customWidth="1"/>
    <col min="9225" max="9225" width="14.83203125" style="3" customWidth="1"/>
    <col min="9226" max="9226" width="8.6640625" style="3" customWidth="1"/>
    <col min="9227" max="9227" width="10.33203125" style="3" bestFit="1" customWidth="1"/>
    <col min="9228" max="9472" width="9" style="3"/>
    <col min="9473" max="9473" width="6.33203125" style="3" customWidth="1"/>
    <col min="9474" max="9474" width="74.1640625" style="3" customWidth="1"/>
    <col min="9475" max="9475" width="7.5" style="3" customWidth="1"/>
    <col min="9476" max="9476" width="7" style="3" customWidth="1"/>
    <col min="9477" max="9477" width="10" style="3" bestFit="1" customWidth="1"/>
    <col min="9478" max="9478" width="10.6640625" style="3" bestFit="1" customWidth="1"/>
    <col min="9479" max="9479" width="8.83203125" style="3" customWidth="1"/>
    <col min="9480" max="9480" width="10.83203125" style="3" customWidth="1"/>
    <col min="9481" max="9481" width="14.83203125" style="3" customWidth="1"/>
    <col min="9482" max="9482" width="8.6640625" style="3" customWidth="1"/>
    <col min="9483" max="9483" width="10.33203125" style="3" bestFit="1" customWidth="1"/>
    <col min="9484" max="9728" width="9" style="3"/>
    <col min="9729" max="9729" width="6.33203125" style="3" customWidth="1"/>
    <col min="9730" max="9730" width="74.1640625" style="3" customWidth="1"/>
    <col min="9731" max="9731" width="7.5" style="3" customWidth="1"/>
    <col min="9732" max="9732" width="7" style="3" customWidth="1"/>
    <col min="9733" max="9733" width="10" style="3" bestFit="1" customWidth="1"/>
    <col min="9734" max="9734" width="10.6640625" style="3" bestFit="1" customWidth="1"/>
    <col min="9735" max="9735" width="8.83203125" style="3" customWidth="1"/>
    <col min="9736" max="9736" width="10.83203125" style="3" customWidth="1"/>
    <col min="9737" max="9737" width="14.83203125" style="3" customWidth="1"/>
    <col min="9738" max="9738" width="8.6640625" style="3" customWidth="1"/>
    <col min="9739" max="9739" width="10.33203125" style="3" bestFit="1" customWidth="1"/>
    <col min="9740" max="9984" width="9" style="3"/>
    <col min="9985" max="9985" width="6.33203125" style="3" customWidth="1"/>
    <col min="9986" max="9986" width="74.1640625" style="3" customWidth="1"/>
    <col min="9987" max="9987" width="7.5" style="3" customWidth="1"/>
    <col min="9988" max="9988" width="7" style="3" customWidth="1"/>
    <col min="9989" max="9989" width="10" style="3" bestFit="1" customWidth="1"/>
    <col min="9990" max="9990" width="10.6640625" style="3" bestFit="1" customWidth="1"/>
    <col min="9991" max="9991" width="8.83203125" style="3" customWidth="1"/>
    <col min="9992" max="9992" width="10.83203125" style="3" customWidth="1"/>
    <col min="9993" max="9993" width="14.83203125" style="3" customWidth="1"/>
    <col min="9994" max="9994" width="8.6640625" style="3" customWidth="1"/>
    <col min="9995" max="9995" width="10.33203125" style="3" bestFit="1" customWidth="1"/>
    <col min="9996" max="10240" width="9" style="3"/>
    <col min="10241" max="10241" width="6.33203125" style="3" customWidth="1"/>
    <col min="10242" max="10242" width="74.1640625" style="3" customWidth="1"/>
    <col min="10243" max="10243" width="7.5" style="3" customWidth="1"/>
    <col min="10244" max="10244" width="7" style="3" customWidth="1"/>
    <col min="10245" max="10245" width="10" style="3" bestFit="1" customWidth="1"/>
    <col min="10246" max="10246" width="10.6640625" style="3" bestFit="1" customWidth="1"/>
    <col min="10247" max="10247" width="8.83203125" style="3" customWidth="1"/>
    <col min="10248" max="10248" width="10.83203125" style="3" customWidth="1"/>
    <col min="10249" max="10249" width="14.83203125" style="3" customWidth="1"/>
    <col min="10250" max="10250" width="8.6640625" style="3" customWidth="1"/>
    <col min="10251" max="10251" width="10.33203125" style="3" bestFit="1" customWidth="1"/>
    <col min="10252" max="10496" width="9" style="3"/>
    <col min="10497" max="10497" width="6.33203125" style="3" customWidth="1"/>
    <col min="10498" max="10498" width="74.1640625" style="3" customWidth="1"/>
    <col min="10499" max="10499" width="7.5" style="3" customWidth="1"/>
    <col min="10500" max="10500" width="7" style="3" customWidth="1"/>
    <col min="10501" max="10501" width="10" style="3" bestFit="1" customWidth="1"/>
    <col min="10502" max="10502" width="10.6640625" style="3" bestFit="1" customWidth="1"/>
    <col min="10503" max="10503" width="8.83203125" style="3" customWidth="1"/>
    <col min="10504" max="10504" width="10.83203125" style="3" customWidth="1"/>
    <col min="10505" max="10505" width="14.83203125" style="3" customWidth="1"/>
    <col min="10506" max="10506" width="8.6640625" style="3" customWidth="1"/>
    <col min="10507" max="10507" width="10.33203125" style="3" bestFit="1" customWidth="1"/>
    <col min="10508" max="10752" width="9" style="3"/>
    <col min="10753" max="10753" width="6.33203125" style="3" customWidth="1"/>
    <col min="10754" max="10754" width="74.1640625" style="3" customWidth="1"/>
    <col min="10755" max="10755" width="7.5" style="3" customWidth="1"/>
    <col min="10756" max="10756" width="7" style="3" customWidth="1"/>
    <col min="10757" max="10757" width="10" style="3" bestFit="1" customWidth="1"/>
    <col min="10758" max="10758" width="10.6640625" style="3" bestFit="1" customWidth="1"/>
    <col min="10759" max="10759" width="8.83203125" style="3" customWidth="1"/>
    <col min="10760" max="10760" width="10.83203125" style="3" customWidth="1"/>
    <col min="10761" max="10761" width="14.83203125" style="3" customWidth="1"/>
    <col min="10762" max="10762" width="8.6640625" style="3" customWidth="1"/>
    <col min="10763" max="10763" width="10.33203125" style="3" bestFit="1" customWidth="1"/>
    <col min="10764" max="11008" width="9" style="3"/>
    <col min="11009" max="11009" width="6.33203125" style="3" customWidth="1"/>
    <col min="11010" max="11010" width="74.1640625" style="3" customWidth="1"/>
    <col min="11011" max="11011" width="7.5" style="3" customWidth="1"/>
    <col min="11012" max="11012" width="7" style="3" customWidth="1"/>
    <col min="11013" max="11013" width="10" style="3" bestFit="1" customWidth="1"/>
    <col min="11014" max="11014" width="10.6640625" style="3" bestFit="1" customWidth="1"/>
    <col min="11015" max="11015" width="8.83203125" style="3" customWidth="1"/>
    <col min="11016" max="11016" width="10.83203125" style="3" customWidth="1"/>
    <col min="11017" max="11017" width="14.83203125" style="3" customWidth="1"/>
    <col min="11018" max="11018" width="8.6640625" style="3" customWidth="1"/>
    <col min="11019" max="11019" width="10.33203125" style="3" bestFit="1" customWidth="1"/>
    <col min="11020" max="11264" width="9" style="3"/>
    <col min="11265" max="11265" width="6.33203125" style="3" customWidth="1"/>
    <col min="11266" max="11266" width="74.1640625" style="3" customWidth="1"/>
    <col min="11267" max="11267" width="7.5" style="3" customWidth="1"/>
    <col min="11268" max="11268" width="7" style="3" customWidth="1"/>
    <col min="11269" max="11269" width="10" style="3" bestFit="1" customWidth="1"/>
    <col min="11270" max="11270" width="10.6640625" style="3" bestFit="1" customWidth="1"/>
    <col min="11271" max="11271" width="8.83203125" style="3" customWidth="1"/>
    <col min="11272" max="11272" width="10.83203125" style="3" customWidth="1"/>
    <col min="11273" max="11273" width="14.83203125" style="3" customWidth="1"/>
    <col min="11274" max="11274" width="8.6640625" style="3" customWidth="1"/>
    <col min="11275" max="11275" width="10.33203125" style="3" bestFit="1" customWidth="1"/>
    <col min="11276" max="11520" width="9" style="3"/>
    <col min="11521" max="11521" width="6.33203125" style="3" customWidth="1"/>
    <col min="11522" max="11522" width="74.1640625" style="3" customWidth="1"/>
    <col min="11523" max="11523" width="7.5" style="3" customWidth="1"/>
    <col min="11524" max="11524" width="7" style="3" customWidth="1"/>
    <col min="11525" max="11525" width="10" style="3" bestFit="1" customWidth="1"/>
    <col min="11526" max="11526" width="10.6640625" style="3" bestFit="1" customWidth="1"/>
    <col min="11527" max="11527" width="8.83203125" style="3" customWidth="1"/>
    <col min="11528" max="11528" width="10.83203125" style="3" customWidth="1"/>
    <col min="11529" max="11529" width="14.83203125" style="3" customWidth="1"/>
    <col min="11530" max="11530" width="8.6640625" style="3" customWidth="1"/>
    <col min="11531" max="11531" width="10.33203125" style="3" bestFit="1" customWidth="1"/>
    <col min="11532" max="11776" width="9" style="3"/>
    <col min="11777" max="11777" width="6.33203125" style="3" customWidth="1"/>
    <col min="11778" max="11778" width="74.1640625" style="3" customWidth="1"/>
    <col min="11779" max="11779" width="7.5" style="3" customWidth="1"/>
    <col min="11780" max="11780" width="7" style="3" customWidth="1"/>
    <col min="11781" max="11781" width="10" style="3" bestFit="1" customWidth="1"/>
    <col min="11782" max="11782" width="10.6640625" style="3" bestFit="1" customWidth="1"/>
    <col min="11783" max="11783" width="8.83203125" style="3" customWidth="1"/>
    <col min="11784" max="11784" width="10.83203125" style="3" customWidth="1"/>
    <col min="11785" max="11785" width="14.83203125" style="3" customWidth="1"/>
    <col min="11786" max="11786" width="8.6640625" style="3" customWidth="1"/>
    <col min="11787" max="11787" width="10.33203125" style="3" bestFit="1" customWidth="1"/>
    <col min="11788" max="12032" width="9" style="3"/>
    <col min="12033" max="12033" width="6.33203125" style="3" customWidth="1"/>
    <col min="12034" max="12034" width="74.1640625" style="3" customWidth="1"/>
    <col min="12035" max="12035" width="7.5" style="3" customWidth="1"/>
    <col min="12036" max="12036" width="7" style="3" customWidth="1"/>
    <col min="12037" max="12037" width="10" style="3" bestFit="1" customWidth="1"/>
    <col min="12038" max="12038" width="10.6640625" style="3" bestFit="1" customWidth="1"/>
    <col min="12039" max="12039" width="8.83203125" style="3" customWidth="1"/>
    <col min="12040" max="12040" width="10.83203125" style="3" customWidth="1"/>
    <col min="12041" max="12041" width="14.83203125" style="3" customWidth="1"/>
    <col min="12042" max="12042" width="8.6640625" style="3" customWidth="1"/>
    <col min="12043" max="12043" width="10.33203125" style="3" bestFit="1" customWidth="1"/>
    <col min="12044" max="12288" width="9" style="3"/>
    <col min="12289" max="12289" width="6.33203125" style="3" customWidth="1"/>
    <col min="12290" max="12290" width="74.1640625" style="3" customWidth="1"/>
    <col min="12291" max="12291" width="7.5" style="3" customWidth="1"/>
    <col min="12292" max="12292" width="7" style="3" customWidth="1"/>
    <col min="12293" max="12293" width="10" style="3" bestFit="1" customWidth="1"/>
    <col min="12294" max="12294" width="10.6640625" style="3" bestFit="1" customWidth="1"/>
    <col min="12295" max="12295" width="8.83203125" style="3" customWidth="1"/>
    <col min="12296" max="12296" width="10.83203125" style="3" customWidth="1"/>
    <col min="12297" max="12297" width="14.83203125" style="3" customWidth="1"/>
    <col min="12298" max="12298" width="8.6640625" style="3" customWidth="1"/>
    <col min="12299" max="12299" width="10.33203125" style="3" bestFit="1" customWidth="1"/>
    <col min="12300" max="12544" width="9" style="3"/>
    <col min="12545" max="12545" width="6.33203125" style="3" customWidth="1"/>
    <col min="12546" max="12546" width="74.1640625" style="3" customWidth="1"/>
    <col min="12547" max="12547" width="7.5" style="3" customWidth="1"/>
    <col min="12548" max="12548" width="7" style="3" customWidth="1"/>
    <col min="12549" max="12549" width="10" style="3" bestFit="1" customWidth="1"/>
    <col min="12550" max="12550" width="10.6640625" style="3" bestFit="1" customWidth="1"/>
    <col min="12551" max="12551" width="8.83203125" style="3" customWidth="1"/>
    <col min="12552" max="12552" width="10.83203125" style="3" customWidth="1"/>
    <col min="12553" max="12553" width="14.83203125" style="3" customWidth="1"/>
    <col min="12554" max="12554" width="8.6640625" style="3" customWidth="1"/>
    <col min="12555" max="12555" width="10.33203125" style="3" bestFit="1" customWidth="1"/>
    <col min="12556" max="12800" width="9" style="3"/>
    <col min="12801" max="12801" width="6.33203125" style="3" customWidth="1"/>
    <col min="12802" max="12802" width="74.1640625" style="3" customWidth="1"/>
    <col min="12803" max="12803" width="7.5" style="3" customWidth="1"/>
    <col min="12804" max="12804" width="7" style="3" customWidth="1"/>
    <col min="12805" max="12805" width="10" style="3" bestFit="1" customWidth="1"/>
    <col min="12806" max="12806" width="10.6640625" style="3" bestFit="1" customWidth="1"/>
    <col min="12807" max="12807" width="8.83203125" style="3" customWidth="1"/>
    <col min="12808" max="12808" width="10.83203125" style="3" customWidth="1"/>
    <col min="12809" max="12809" width="14.83203125" style="3" customWidth="1"/>
    <col min="12810" max="12810" width="8.6640625" style="3" customWidth="1"/>
    <col min="12811" max="12811" width="10.33203125" style="3" bestFit="1" customWidth="1"/>
    <col min="12812" max="13056" width="9" style="3"/>
    <col min="13057" max="13057" width="6.33203125" style="3" customWidth="1"/>
    <col min="13058" max="13058" width="74.1640625" style="3" customWidth="1"/>
    <col min="13059" max="13059" width="7.5" style="3" customWidth="1"/>
    <col min="13060" max="13060" width="7" style="3" customWidth="1"/>
    <col min="13061" max="13061" width="10" style="3" bestFit="1" customWidth="1"/>
    <col min="13062" max="13062" width="10.6640625" style="3" bestFit="1" customWidth="1"/>
    <col min="13063" max="13063" width="8.83203125" style="3" customWidth="1"/>
    <col min="13064" max="13064" width="10.83203125" style="3" customWidth="1"/>
    <col min="13065" max="13065" width="14.83203125" style="3" customWidth="1"/>
    <col min="13066" max="13066" width="8.6640625" style="3" customWidth="1"/>
    <col min="13067" max="13067" width="10.33203125" style="3" bestFit="1" customWidth="1"/>
    <col min="13068" max="13312" width="9" style="3"/>
    <col min="13313" max="13313" width="6.33203125" style="3" customWidth="1"/>
    <col min="13314" max="13314" width="74.1640625" style="3" customWidth="1"/>
    <col min="13315" max="13315" width="7.5" style="3" customWidth="1"/>
    <col min="13316" max="13316" width="7" style="3" customWidth="1"/>
    <col min="13317" max="13317" width="10" style="3" bestFit="1" customWidth="1"/>
    <col min="13318" max="13318" width="10.6640625" style="3" bestFit="1" customWidth="1"/>
    <col min="13319" max="13319" width="8.83203125" style="3" customWidth="1"/>
    <col min="13320" max="13320" width="10.83203125" style="3" customWidth="1"/>
    <col min="13321" max="13321" width="14.83203125" style="3" customWidth="1"/>
    <col min="13322" max="13322" width="8.6640625" style="3" customWidth="1"/>
    <col min="13323" max="13323" width="10.33203125" style="3" bestFit="1" customWidth="1"/>
    <col min="13324" max="13568" width="9" style="3"/>
    <col min="13569" max="13569" width="6.33203125" style="3" customWidth="1"/>
    <col min="13570" max="13570" width="74.1640625" style="3" customWidth="1"/>
    <col min="13571" max="13571" width="7.5" style="3" customWidth="1"/>
    <col min="13572" max="13572" width="7" style="3" customWidth="1"/>
    <col min="13573" max="13573" width="10" style="3" bestFit="1" customWidth="1"/>
    <col min="13574" max="13574" width="10.6640625" style="3" bestFit="1" customWidth="1"/>
    <col min="13575" max="13575" width="8.83203125" style="3" customWidth="1"/>
    <col min="13576" max="13576" width="10.83203125" style="3" customWidth="1"/>
    <col min="13577" max="13577" width="14.83203125" style="3" customWidth="1"/>
    <col min="13578" max="13578" width="8.6640625" style="3" customWidth="1"/>
    <col min="13579" max="13579" width="10.33203125" style="3" bestFit="1" customWidth="1"/>
    <col min="13580" max="13824" width="9" style="3"/>
    <col min="13825" max="13825" width="6.33203125" style="3" customWidth="1"/>
    <col min="13826" max="13826" width="74.1640625" style="3" customWidth="1"/>
    <col min="13827" max="13827" width="7.5" style="3" customWidth="1"/>
    <col min="13828" max="13828" width="7" style="3" customWidth="1"/>
    <col min="13829" max="13829" width="10" style="3" bestFit="1" customWidth="1"/>
    <col min="13830" max="13830" width="10.6640625" style="3" bestFit="1" customWidth="1"/>
    <col min="13831" max="13831" width="8.83203125" style="3" customWidth="1"/>
    <col min="13832" max="13832" width="10.83203125" style="3" customWidth="1"/>
    <col min="13833" max="13833" width="14.83203125" style="3" customWidth="1"/>
    <col min="13834" max="13834" width="8.6640625" style="3" customWidth="1"/>
    <col min="13835" max="13835" width="10.33203125" style="3" bestFit="1" customWidth="1"/>
    <col min="13836" max="14080" width="9" style="3"/>
    <col min="14081" max="14081" width="6.33203125" style="3" customWidth="1"/>
    <col min="14082" max="14082" width="74.1640625" style="3" customWidth="1"/>
    <col min="14083" max="14083" width="7.5" style="3" customWidth="1"/>
    <col min="14084" max="14084" width="7" style="3" customWidth="1"/>
    <col min="14085" max="14085" width="10" style="3" bestFit="1" customWidth="1"/>
    <col min="14086" max="14086" width="10.6640625" style="3" bestFit="1" customWidth="1"/>
    <col min="14087" max="14087" width="8.83203125" style="3" customWidth="1"/>
    <col min="14088" max="14088" width="10.83203125" style="3" customWidth="1"/>
    <col min="14089" max="14089" width="14.83203125" style="3" customWidth="1"/>
    <col min="14090" max="14090" width="8.6640625" style="3" customWidth="1"/>
    <col min="14091" max="14091" width="10.33203125" style="3" bestFit="1" customWidth="1"/>
    <col min="14092" max="14336" width="9" style="3"/>
    <col min="14337" max="14337" width="6.33203125" style="3" customWidth="1"/>
    <col min="14338" max="14338" width="74.1640625" style="3" customWidth="1"/>
    <col min="14339" max="14339" width="7.5" style="3" customWidth="1"/>
    <col min="14340" max="14340" width="7" style="3" customWidth="1"/>
    <col min="14341" max="14341" width="10" style="3" bestFit="1" customWidth="1"/>
    <col min="14342" max="14342" width="10.6640625" style="3" bestFit="1" customWidth="1"/>
    <col min="14343" max="14343" width="8.83203125" style="3" customWidth="1"/>
    <col min="14344" max="14344" width="10.83203125" style="3" customWidth="1"/>
    <col min="14345" max="14345" width="14.83203125" style="3" customWidth="1"/>
    <col min="14346" max="14346" width="8.6640625" style="3" customWidth="1"/>
    <col min="14347" max="14347" width="10.33203125" style="3" bestFit="1" customWidth="1"/>
    <col min="14348" max="14592" width="9" style="3"/>
    <col min="14593" max="14593" width="6.33203125" style="3" customWidth="1"/>
    <col min="14594" max="14594" width="74.1640625" style="3" customWidth="1"/>
    <col min="14595" max="14595" width="7.5" style="3" customWidth="1"/>
    <col min="14596" max="14596" width="7" style="3" customWidth="1"/>
    <col min="14597" max="14597" width="10" style="3" bestFit="1" customWidth="1"/>
    <col min="14598" max="14598" width="10.6640625" style="3" bestFit="1" customWidth="1"/>
    <col min="14599" max="14599" width="8.83203125" style="3" customWidth="1"/>
    <col min="14600" max="14600" width="10.83203125" style="3" customWidth="1"/>
    <col min="14601" max="14601" width="14.83203125" style="3" customWidth="1"/>
    <col min="14602" max="14602" width="8.6640625" style="3" customWidth="1"/>
    <col min="14603" max="14603" width="10.33203125" style="3" bestFit="1" customWidth="1"/>
    <col min="14604" max="14848" width="9" style="3"/>
    <col min="14849" max="14849" width="6.33203125" style="3" customWidth="1"/>
    <col min="14850" max="14850" width="74.1640625" style="3" customWidth="1"/>
    <col min="14851" max="14851" width="7.5" style="3" customWidth="1"/>
    <col min="14852" max="14852" width="7" style="3" customWidth="1"/>
    <col min="14853" max="14853" width="10" style="3" bestFit="1" customWidth="1"/>
    <col min="14854" max="14854" width="10.6640625" style="3" bestFit="1" customWidth="1"/>
    <col min="14855" max="14855" width="8.83203125" style="3" customWidth="1"/>
    <col min="14856" max="14856" width="10.83203125" style="3" customWidth="1"/>
    <col min="14857" max="14857" width="14.83203125" style="3" customWidth="1"/>
    <col min="14858" max="14858" width="8.6640625" style="3" customWidth="1"/>
    <col min="14859" max="14859" width="10.33203125" style="3" bestFit="1" customWidth="1"/>
    <col min="14860" max="15104" width="9" style="3"/>
    <col min="15105" max="15105" width="6.33203125" style="3" customWidth="1"/>
    <col min="15106" max="15106" width="74.1640625" style="3" customWidth="1"/>
    <col min="15107" max="15107" width="7.5" style="3" customWidth="1"/>
    <col min="15108" max="15108" width="7" style="3" customWidth="1"/>
    <col min="15109" max="15109" width="10" style="3" bestFit="1" customWidth="1"/>
    <col min="15110" max="15110" width="10.6640625" style="3" bestFit="1" customWidth="1"/>
    <col min="15111" max="15111" width="8.83203125" style="3" customWidth="1"/>
    <col min="15112" max="15112" width="10.83203125" style="3" customWidth="1"/>
    <col min="15113" max="15113" width="14.83203125" style="3" customWidth="1"/>
    <col min="15114" max="15114" width="8.6640625" style="3" customWidth="1"/>
    <col min="15115" max="15115" width="10.33203125" style="3" bestFit="1" customWidth="1"/>
    <col min="15116" max="15360" width="9" style="3"/>
    <col min="15361" max="15361" width="6.33203125" style="3" customWidth="1"/>
    <col min="15362" max="15362" width="74.1640625" style="3" customWidth="1"/>
    <col min="15363" max="15363" width="7.5" style="3" customWidth="1"/>
    <col min="15364" max="15364" width="7" style="3" customWidth="1"/>
    <col min="15365" max="15365" width="10" style="3" bestFit="1" customWidth="1"/>
    <col min="15366" max="15366" width="10.6640625" style="3" bestFit="1" customWidth="1"/>
    <col min="15367" max="15367" width="8.83203125" style="3" customWidth="1"/>
    <col min="15368" max="15368" width="10.83203125" style="3" customWidth="1"/>
    <col min="15369" max="15369" width="14.83203125" style="3" customWidth="1"/>
    <col min="15370" max="15370" width="8.6640625" style="3" customWidth="1"/>
    <col min="15371" max="15371" width="10.33203125" style="3" bestFit="1" customWidth="1"/>
    <col min="15372" max="15616" width="9" style="3"/>
    <col min="15617" max="15617" width="6.33203125" style="3" customWidth="1"/>
    <col min="15618" max="15618" width="74.1640625" style="3" customWidth="1"/>
    <col min="15619" max="15619" width="7.5" style="3" customWidth="1"/>
    <col min="15620" max="15620" width="7" style="3" customWidth="1"/>
    <col min="15621" max="15621" width="10" style="3" bestFit="1" customWidth="1"/>
    <col min="15622" max="15622" width="10.6640625" style="3" bestFit="1" customWidth="1"/>
    <col min="15623" max="15623" width="8.83203125" style="3" customWidth="1"/>
    <col min="15624" max="15624" width="10.83203125" style="3" customWidth="1"/>
    <col min="15625" max="15625" width="14.83203125" style="3" customWidth="1"/>
    <col min="15626" max="15626" width="8.6640625" style="3" customWidth="1"/>
    <col min="15627" max="15627" width="10.33203125" style="3" bestFit="1" customWidth="1"/>
    <col min="15628" max="15872" width="9" style="3"/>
    <col min="15873" max="15873" width="6.33203125" style="3" customWidth="1"/>
    <col min="15874" max="15874" width="74.1640625" style="3" customWidth="1"/>
    <col min="15875" max="15875" width="7.5" style="3" customWidth="1"/>
    <col min="15876" max="15876" width="7" style="3" customWidth="1"/>
    <col min="15877" max="15877" width="10" style="3" bestFit="1" customWidth="1"/>
    <col min="15878" max="15878" width="10.6640625" style="3" bestFit="1" customWidth="1"/>
    <col min="15879" max="15879" width="8.83203125" style="3" customWidth="1"/>
    <col min="15880" max="15880" width="10.83203125" style="3" customWidth="1"/>
    <col min="15881" max="15881" width="14.83203125" style="3" customWidth="1"/>
    <col min="15882" max="15882" width="8.6640625" style="3" customWidth="1"/>
    <col min="15883" max="15883" width="10.33203125" style="3" bestFit="1" customWidth="1"/>
    <col min="15884" max="16128" width="9" style="3"/>
    <col min="16129" max="16129" width="6.33203125" style="3" customWidth="1"/>
    <col min="16130" max="16130" width="74.1640625" style="3" customWidth="1"/>
    <col min="16131" max="16131" width="7.5" style="3" customWidth="1"/>
    <col min="16132" max="16132" width="7" style="3" customWidth="1"/>
    <col min="16133" max="16133" width="10" style="3" bestFit="1" customWidth="1"/>
    <col min="16134" max="16134" width="10.6640625" style="3" bestFit="1" customWidth="1"/>
    <col min="16135" max="16135" width="8.83203125" style="3" customWidth="1"/>
    <col min="16136" max="16136" width="10.83203125" style="3" customWidth="1"/>
    <col min="16137" max="16137" width="14.83203125" style="3" customWidth="1"/>
    <col min="16138" max="16138" width="8.6640625" style="3" customWidth="1"/>
    <col min="16139" max="16139" width="10.33203125" style="3" bestFit="1" customWidth="1"/>
    <col min="16140" max="16384" width="9" style="3"/>
  </cols>
  <sheetData>
    <row r="1" spans="1:10" s="39" customFormat="1" x14ac:dyDescent="0.5">
      <c r="A1" s="106"/>
      <c r="B1" s="185"/>
      <c r="E1" s="97"/>
      <c r="I1" s="39" t="s">
        <v>62</v>
      </c>
      <c r="J1" s="322">
        <v>1</v>
      </c>
    </row>
    <row r="2" spans="1:10" s="39" customFormat="1" x14ac:dyDescent="0.5">
      <c r="A2" s="398" t="s">
        <v>63</v>
      </c>
      <c r="B2" s="398"/>
      <c r="C2" s="398"/>
      <c r="D2" s="398"/>
      <c r="E2" s="398"/>
      <c r="F2" s="398"/>
      <c r="G2" s="398"/>
      <c r="H2" s="398"/>
      <c r="I2" s="398"/>
      <c r="J2" s="398"/>
    </row>
    <row r="3" spans="1:10" s="42" customFormat="1" ht="24" x14ac:dyDescent="0.55000000000000004">
      <c r="A3" s="399" t="s">
        <v>68</v>
      </c>
      <c r="B3" s="399"/>
      <c r="C3" s="399"/>
      <c r="D3" s="399"/>
      <c r="E3" s="399"/>
      <c r="F3" s="399"/>
      <c r="G3" s="399"/>
      <c r="H3" s="41"/>
      <c r="I3" s="41"/>
      <c r="J3" s="323"/>
    </row>
    <row r="4" spans="1:10" s="42" customFormat="1" ht="24" x14ac:dyDescent="0.55000000000000004">
      <c r="A4" s="400" t="s">
        <v>1715</v>
      </c>
      <c r="B4" s="400"/>
      <c r="C4" s="400"/>
      <c r="D4" s="400"/>
      <c r="E4" s="400"/>
      <c r="F4" s="400"/>
      <c r="G4" s="400"/>
      <c r="H4" s="43"/>
      <c r="I4" s="43"/>
      <c r="J4" s="324"/>
    </row>
    <row r="5" spans="1:10" s="42" customFormat="1" ht="24" x14ac:dyDescent="0.55000000000000004">
      <c r="A5" s="400" t="s">
        <v>1714</v>
      </c>
      <c r="B5" s="400"/>
      <c r="C5" s="44"/>
      <c r="D5" s="44" t="s">
        <v>64</v>
      </c>
      <c r="E5" s="98"/>
      <c r="F5" s="44"/>
      <c r="G5" s="44"/>
      <c r="H5" s="43"/>
      <c r="I5" s="43"/>
      <c r="J5" s="324"/>
    </row>
    <row r="6" spans="1:10" s="42" customFormat="1" ht="24" x14ac:dyDescent="0.55000000000000004">
      <c r="A6" s="400" t="s">
        <v>1713</v>
      </c>
      <c r="B6" s="400"/>
      <c r="C6" s="400"/>
      <c r="D6" s="400"/>
      <c r="E6" s="400"/>
      <c r="F6" s="400"/>
      <c r="G6" s="400"/>
      <c r="H6" s="43"/>
      <c r="I6" s="43"/>
      <c r="J6" s="324"/>
    </row>
    <row r="7" spans="1:10" s="42" customFormat="1" ht="24" x14ac:dyDescent="0.55000000000000004">
      <c r="A7" s="312" t="s">
        <v>1712</v>
      </c>
      <c r="B7" s="186"/>
      <c r="C7" s="45"/>
      <c r="D7" s="312" t="s">
        <v>65</v>
      </c>
      <c r="E7" s="99"/>
      <c r="F7" s="46" t="s">
        <v>66</v>
      </c>
      <c r="G7" s="312"/>
      <c r="H7" s="43"/>
      <c r="I7" s="43"/>
      <c r="J7" s="325">
        <f ca="1">TODAY()</f>
        <v>44125</v>
      </c>
    </row>
    <row r="8" spans="1:10" s="39" customFormat="1" ht="22.5" thickBot="1" x14ac:dyDescent="0.55000000000000004">
      <c r="B8" s="185"/>
      <c r="J8" s="185" t="s">
        <v>67</v>
      </c>
    </row>
    <row r="9" spans="1:10" s="36" customFormat="1" ht="18.75" thickTop="1" x14ac:dyDescent="0.4">
      <c r="A9" s="395" t="s">
        <v>59</v>
      </c>
      <c r="B9" s="393" t="s">
        <v>1</v>
      </c>
      <c r="C9" s="395" t="s">
        <v>2</v>
      </c>
      <c r="D9" s="395" t="s">
        <v>3</v>
      </c>
      <c r="E9" s="392" t="s">
        <v>8</v>
      </c>
      <c r="F9" s="392"/>
      <c r="G9" s="392" t="s">
        <v>60</v>
      </c>
      <c r="H9" s="392"/>
      <c r="I9" s="35" t="s">
        <v>21</v>
      </c>
      <c r="J9" s="393" t="s">
        <v>5</v>
      </c>
    </row>
    <row r="10" spans="1:10" s="36" customFormat="1" ht="18.75" thickBot="1" x14ac:dyDescent="0.45">
      <c r="A10" s="396"/>
      <c r="B10" s="394"/>
      <c r="C10" s="396"/>
      <c r="D10" s="396"/>
      <c r="E10" s="37" t="s">
        <v>61</v>
      </c>
      <c r="F10" s="37" t="s">
        <v>4</v>
      </c>
      <c r="G10" s="37" t="s">
        <v>61</v>
      </c>
      <c r="H10" s="37" t="s">
        <v>4</v>
      </c>
      <c r="I10" s="38" t="s">
        <v>0</v>
      </c>
      <c r="J10" s="394"/>
    </row>
    <row r="11" spans="1:10" ht="22.5" thickTop="1" x14ac:dyDescent="0.5">
      <c r="A11" s="96">
        <v>1.3</v>
      </c>
      <c r="B11" s="210" t="s">
        <v>129</v>
      </c>
      <c r="C11" s="9"/>
      <c r="D11" s="10"/>
      <c r="E11" s="101"/>
      <c r="F11" s="9"/>
      <c r="G11" s="9"/>
      <c r="H11" s="11"/>
      <c r="I11" s="9"/>
      <c r="J11" s="328"/>
    </row>
    <row r="12" spans="1:10" x14ac:dyDescent="0.5">
      <c r="A12" s="10" t="s">
        <v>6</v>
      </c>
      <c r="B12" s="14" t="s">
        <v>130</v>
      </c>
      <c r="C12" s="9"/>
      <c r="D12" s="10"/>
      <c r="E12" s="48"/>
      <c r="F12" s="13"/>
      <c r="G12" s="9"/>
      <c r="H12" s="11"/>
      <c r="I12" s="9"/>
      <c r="J12" s="328"/>
    </row>
    <row r="13" spans="1:10" x14ac:dyDescent="0.5">
      <c r="A13" s="10"/>
      <c r="B13" s="14" t="s">
        <v>138</v>
      </c>
      <c r="C13" s="9"/>
      <c r="D13" s="10" t="s">
        <v>131</v>
      </c>
      <c r="E13" s="48">
        <v>400</v>
      </c>
      <c r="F13" s="13"/>
      <c r="G13" s="9"/>
      <c r="H13" s="11"/>
      <c r="I13" s="9"/>
      <c r="J13" s="328"/>
    </row>
    <row r="14" spans="1:10" x14ac:dyDescent="0.5">
      <c r="A14" s="10"/>
      <c r="B14" s="14" t="s">
        <v>1558</v>
      </c>
      <c r="C14" s="9"/>
      <c r="D14" s="10" t="s">
        <v>131</v>
      </c>
      <c r="E14" s="48">
        <v>400</v>
      </c>
      <c r="F14" s="13"/>
      <c r="G14" s="9"/>
      <c r="H14" s="11"/>
      <c r="I14" s="9"/>
      <c r="J14" s="328"/>
    </row>
    <row r="15" spans="1:10" x14ac:dyDescent="0.5">
      <c r="A15" s="10"/>
      <c r="B15" s="14" t="s">
        <v>1560</v>
      </c>
      <c r="C15" s="9"/>
      <c r="D15" s="10" t="s">
        <v>131</v>
      </c>
      <c r="E15" s="48">
        <v>400</v>
      </c>
      <c r="F15" s="13"/>
      <c r="G15" s="9"/>
      <c r="H15" s="11"/>
      <c r="I15" s="9"/>
      <c r="J15" s="328"/>
    </row>
    <row r="16" spans="1:10" x14ac:dyDescent="0.5">
      <c r="A16" s="10"/>
      <c r="B16" s="14" t="s">
        <v>1559</v>
      </c>
      <c r="C16" s="9"/>
      <c r="D16" s="10" t="s">
        <v>131</v>
      </c>
      <c r="E16" s="48">
        <v>400</v>
      </c>
      <c r="F16" s="13"/>
      <c r="G16" s="9"/>
      <c r="H16" s="11"/>
      <c r="I16" s="9"/>
      <c r="J16" s="328"/>
    </row>
    <row r="17" spans="1:10" x14ac:dyDescent="0.5">
      <c r="A17" s="10"/>
      <c r="B17" s="14"/>
      <c r="C17" s="9"/>
      <c r="D17" s="10"/>
      <c r="E17" s="48"/>
      <c r="F17" s="13"/>
      <c r="G17" s="9"/>
      <c r="H17" s="11"/>
      <c r="I17" s="9"/>
      <c r="J17" s="328"/>
    </row>
    <row r="18" spans="1:10" x14ac:dyDescent="0.5">
      <c r="A18" s="10" t="s">
        <v>6</v>
      </c>
      <c r="B18" s="14" t="s">
        <v>132</v>
      </c>
      <c r="C18" s="9"/>
      <c r="D18" s="10"/>
      <c r="E18" s="48"/>
      <c r="F18" s="13"/>
      <c r="G18" s="9"/>
      <c r="H18" s="11"/>
      <c r="I18" s="9"/>
      <c r="J18" s="328"/>
    </row>
    <row r="19" spans="1:10" x14ac:dyDescent="0.5">
      <c r="A19" s="10"/>
      <c r="B19" s="14" t="s">
        <v>1564</v>
      </c>
      <c r="C19" s="9"/>
      <c r="D19" s="10" t="s">
        <v>131</v>
      </c>
      <c r="E19" s="48">
        <v>500</v>
      </c>
      <c r="F19" s="13"/>
      <c r="G19" s="9"/>
      <c r="H19" s="11"/>
      <c r="I19" s="9"/>
      <c r="J19" s="328"/>
    </row>
    <row r="20" spans="1:10" x14ac:dyDescent="0.5">
      <c r="A20" s="10"/>
      <c r="B20" s="14" t="s">
        <v>1561</v>
      </c>
      <c r="C20" s="9"/>
      <c r="D20" s="10" t="s">
        <v>131</v>
      </c>
      <c r="E20" s="48">
        <v>500</v>
      </c>
      <c r="F20" s="13"/>
      <c r="G20" s="9"/>
      <c r="H20" s="11"/>
      <c r="I20" s="9"/>
      <c r="J20" s="328"/>
    </row>
    <row r="21" spans="1:10" x14ac:dyDescent="0.5">
      <c r="A21" s="10"/>
      <c r="B21" s="14" t="s">
        <v>1562</v>
      </c>
      <c r="C21" s="9"/>
      <c r="D21" s="10" t="s">
        <v>131</v>
      </c>
      <c r="E21" s="48">
        <v>500</v>
      </c>
      <c r="F21" s="13"/>
      <c r="G21" s="9"/>
      <c r="H21" s="11"/>
      <c r="I21" s="9"/>
      <c r="J21" s="328"/>
    </row>
    <row r="22" spans="1:10" x14ac:dyDescent="0.5">
      <c r="A22" s="10"/>
      <c r="B22" s="14" t="s">
        <v>1563</v>
      </c>
      <c r="C22" s="9"/>
      <c r="D22" s="10" t="s">
        <v>131</v>
      </c>
      <c r="E22" s="48">
        <v>500</v>
      </c>
      <c r="F22" s="13"/>
      <c r="G22" s="9"/>
      <c r="H22" s="11"/>
      <c r="I22" s="9"/>
      <c r="J22" s="328"/>
    </row>
    <row r="23" spans="1:10" x14ac:dyDescent="0.5">
      <c r="A23" s="10"/>
      <c r="B23" s="14"/>
      <c r="C23" s="9"/>
      <c r="D23" s="10"/>
      <c r="E23" s="48"/>
      <c r="F23" s="13"/>
      <c r="G23" s="9"/>
      <c r="H23" s="11"/>
      <c r="I23" s="9"/>
      <c r="J23" s="328"/>
    </row>
    <row r="24" spans="1:10" x14ac:dyDescent="0.5">
      <c r="A24" s="10" t="s">
        <v>6</v>
      </c>
      <c r="B24" s="14" t="s">
        <v>133</v>
      </c>
      <c r="C24" s="9"/>
      <c r="D24" s="10"/>
      <c r="E24" s="48"/>
      <c r="F24" s="13"/>
      <c r="G24" s="9"/>
      <c r="H24" s="11"/>
      <c r="I24" s="9"/>
      <c r="J24" s="328"/>
    </row>
    <row r="25" spans="1:10" x14ac:dyDescent="0.5">
      <c r="A25" s="10"/>
      <c r="B25" s="14" t="s">
        <v>134</v>
      </c>
      <c r="C25" s="9"/>
      <c r="D25" s="10" t="s">
        <v>9</v>
      </c>
      <c r="E25" s="48" t="s">
        <v>6</v>
      </c>
      <c r="F25" s="13"/>
      <c r="G25" s="9">
        <v>115</v>
      </c>
      <c r="H25" s="11"/>
      <c r="I25" s="9" t="s">
        <v>135</v>
      </c>
      <c r="J25" s="328" t="s">
        <v>136</v>
      </c>
    </row>
    <row r="26" spans="1:10" ht="37.5" x14ac:dyDescent="0.5">
      <c r="A26" s="10"/>
      <c r="B26" s="14"/>
      <c r="C26" s="9"/>
      <c r="D26" s="10" t="s">
        <v>9</v>
      </c>
      <c r="E26" s="48" t="s">
        <v>6</v>
      </c>
      <c r="F26" s="13"/>
      <c r="G26" s="9">
        <v>133</v>
      </c>
      <c r="H26" s="11"/>
      <c r="I26" s="9" t="s">
        <v>135</v>
      </c>
      <c r="J26" s="328" t="s">
        <v>137</v>
      </c>
    </row>
    <row r="27" spans="1:10" x14ac:dyDescent="0.5">
      <c r="A27" s="10" t="s">
        <v>7</v>
      </c>
      <c r="B27" s="14" t="s">
        <v>139</v>
      </c>
      <c r="C27" s="9"/>
      <c r="D27" s="10" t="s">
        <v>9</v>
      </c>
      <c r="E27" s="48"/>
      <c r="F27" s="13"/>
      <c r="G27" s="9">
        <v>154</v>
      </c>
      <c r="H27" s="11"/>
      <c r="I27" s="109" t="s">
        <v>140</v>
      </c>
      <c r="J27" s="328"/>
    </row>
    <row r="28" spans="1:10" x14ac:dyDescent="0.5">
      <c r="A28" s="10"/>
      <c r="B28" s="14"/>
      <c r="C28" s="9"/>
      <c r="D28" s="10" t="s">
        <v>9</v>
      </c>
      <c r="E28" s="48"/>
      <c r="F28" s="13"/>
      <c r="G28" s="9">
        <v>193</v>
      </c>
      <c r="H28" s="11"/>
      <c r="I28" s="9"/>
      <c r="J28" s="328" t="s">
        <v>141</v>
      </c>
    </row>
    <row r="29" spans="1:10" x14ac:dyDescent="0.5">
      <c r="A29" s="10"/>
      <c r="B29" s="14"/>
      <c r="C29" s="9"/>
      <c r="D29" s="10"/>
      <c r="E29" s="48"/>
      <c r="F29" s="13"/>
      <c r="G29" s="9"/>
      <c r="H29" s="11"/>
      <c r="I29" s="9"/>
      <c r="J29" s="328"/>
    </row>
    <row r="30" spans="1:10" x14ac:dyDescent="0.5">
      <c r="A30" s="10" t="s">
        <v>6</v>
      </c>
      <c r="B30" s="14" t="s">
        <v>142</v>
      </c>
      <c r="C30" s="9"/>
      <c r="D30" s="10"/>
      <c r="E30" s="48"/>
      <c r="F30" s="13"/>
      <c r="G30" s="9"/>
      <c r="H30" s="11"/>
      <c r="I30" s="9"/>
      <c r="J30" s="328"/>
    </row>
    <row r="31" spans="1:10" ht="43.5" x14ac:dyDescent="0.5">
      <c r="A31" s="10"/>
      <c r="B31" s="14" t="s">
        <v>1565</v>
      </c>
      <c r="C31" s="9"/>
      <c r="D31" s="10" t="s">
        <v>131</v>
      </c>
      <c r="E31" s="48">
        <v>400</v>
      </c>
      <c r="F31" s="13"/>
      <c r="G31" s="9"/>
      <c r="H31" s="11"/>
      <c r="I31" s="9"/>
      <c r="J31" s="328"/>
    </row>
    <row r="32" spans="1:10" x14ac:dyDescent="0.5">
      <c r="A32" s="10"/>
      <c r="B32" s="14"/>
      <c r="C32" s="9"/>
      <c r="D32" s="10"/>
      <c r="E32" s="48"/>
      <c r="F32" s="13"/>
      <c r="G32" s="9"/>
      <c r="H32" s="11"/>
      <c r="I32" s="9"/>
      <c r="J32" s="328"/>
    </row>
    <row r="33" spans="1:12" x14ac:dyDescent="0.5">
      <c r="A33" s="10" t="s">
        <v>6</v>
      </c>
      <c r="B33" s="14" t="s">
        <v>143</v>
      </c>
      <c r="C33" s="9"/>
      <c r="D33" s="10"/>
      <c r="E33" s="48"/>
      <c r="F33" s="13"/>
      <c r="G33" s="9"/>
      <c r="H33" s="11"/>
      <c r="I33" s="9"/>
      <c r="J33" s="328"/>
    </row>
    <row r="34" spans="1:12" x14ac:dyDescent="0.5">
      <c r="A34" s="10"/>
      <c r="B34" s="14" t="s">
        <v>144</v>
      </c>
      <c r="C34" s="9"/>
      <c r="D34" s="10" t="s">
        <v>19</v>
      </c>
      <c r="E34" s="48">
        <v>28</v>
      </c>
      <c r="F34" s="13"/>
      <c r="G34" s="9"/>
      <c r="H34" s="11"/>
      <c r="I34" s="9"/>
      <c r="J34" s="328"/>
    </row>
    <row r="35" spans="1:12" x14ac:dyDescent="0.5">
      <c r="A35" s="10"/>
      <c r="B35" s="14"/>
      <c r="C35" s="9"/>
      <c r="D35" s="10"/>
      <c r="E35" s="48"/>
      <c r="F35" s="13"/>
      <c r="G35" s="9"/>
      <c r="H35" s="11"/>
      <c r="I35" s="9"/>
      <c r="J35" s="328"/>
    </row>
    <row r="36" spans="1:12" x14ac:dyDescent="0.5">
      <c r="A36" s="10"/>
      <c r="B36" s="14"/>
      <c r="C36" s="9"/>
      <c r="D36" s="10"/>
      <c r="E36" s="48"/>
      <c r="F36" s="13"/>
      <c r="G36" s="9"/>
      <c r="H36" s="11"/>
      <c r="I36" s="9"/>
      <c r="J36" s="328"/>
    </row>
    <row r="37" spans="1:12" x14ac:dyDescent="0.5">
      <c r="A37" s="10"/>
      <c r="B37" s="14"/>
      <c r="C37" s="9"/>
      <c r="D37" s="10"/>
      <c r="E37" s="48"/>
      <c r="F37" s="13"/>
      <c r="G37" s="9"/>
      <c r="H37" s="11"/>
      <c r="I37" s="9"/>
      <c r="J37" s="328"/>
    </row>
    <row r="38" spans="1:12" x14ac:dyDescent="0.5">
      <c r="A38" s="10"/>
      <c r="B38" s="14"/>
      <c r="C38" s="9"/>
      <c r="D38" s="10"/>
      <c r="E38" s="48"/>
      <c r="F38" s="13"/>
      <c r="G38" s="9"/>
      <c r="H38" s="11"/>
      <c r="I38" s="9"/>
      <c r="J38" s="328"/>
    </row>
    <row r="39" spans="1:12" x14ac:dyDescent="0.5">
      <c r="A39" s="10"/>
      <c r="B39" s="14"/>
      <c r="C39" s="9"/>
      <c r="D39" s="10"/>
      <c r="E39" s="48"/>
      <c r="F39" s="13"/>
      <c r="G39" s="9"/>
      <c r="H39" s="11"/>
      <c r="I39" s="9"/>
      <c r="J39" s="328"/>
    </row>
    <row r="40" spans="1:12" ht="22.5" thickBot="1" x14ac:dyDescent="0.55000000000000004">
      <c r="A40" s="10"/>
      <c r="B40" s="14"/>
      <c r="C40" s="9"/>
      <c r="D40" s="10"/>
      <c r="E40" s="48"/>
      <c r="F40" s="13"/>
      <c r="G40" s="9"/>
      <c r="H40" s="11"/>
      <c r="I40" s="9"/>
      <c r="J40" s="328"/>
    </row>
    <row r="41" spans="1:12" s="36" customFormat="1" ht="18.75" thickTop="1" x14ac:dyDescent="0.4">
      <c r="A41" s="395" t="s">
        <v>59</v>
      </c>
      <c r="B41" s="393" t="s">
        <v>1</v>
      </c>
      <c r="C41" s="395" t="s">
        <v>2</v>
      </c>
      <c r="D41" s="395" t="s">
        <v>3</v>
      </c>
      <c r="E41" s="392" t="s">
        <v>8</v>
      </c>
      <c r="F41" s="392"/>
      <c r="G41" s="392" t="s">
        <v>60</v>
      </c>
      <c r="H41" s="392"/>
      <c r="I41" s="35" t="s">
        <v>21</v>
      </c>
      <c r="J41" s="393" t="s">
        <v>5</v>
      </c>
    </row>
    <row r="42" spans="1:12" s="36" customFormat="1" ht="18.75" thickBot="1" x14ac:dyDescent="0.45">
      <c r="A42" s="396"/>
      <c r="B42" s="394"/>
      <c r="C42" s="396"/>
      <c r="D42" s="396"/>
      <c r="E42" s="37" t="s">
        <v>61</v>
      </c>
      <c r="F42" s="37" t="s">
        <v>4</v>
      </c>
      <c r="G42" s="37" t="s">
        <v>61</v>
      </c>
      <c r="H42" s="37" t="s">
        <v>4</v>
      </c>
      <c r="I42" s="38" t="s">
        <v>0</v>
      </c>
      <c r="J42" s="394"/>
    </row>
    <row r="43" spans="1:12" ht="22.5" thickTop="1" x14ac:dyDescent="0.5">
      <c r="A43" s="10" t="s">
        <v>6</v>
      </c>
      <c r="B43" s="14" t="s">
        <v>145</v>
      </c>
      <c r="C43" s="9"/>
      <c r="D43" s="10"/>
      <c r="E43" s="48"/>
      <c r="F43" s="13"/>
      <c r="G43" s="9"/>
      <c r="H43" s="11"/>
      <c r="I43" s="9"/>
      <c r="J43" s="328"/>
    </row>
    <row r="44" spans="1:12" ht="37.5" x14ac:dyDescent="0.5">
      <c r="A44" s="10"/>
      <c r="B44" s="14" t="s">
        <v>1566</v>
      </c>
      <c r="C44" s="9"/>
      <c r="D44" s="10" t="s">
        <v>13</v>
      </c>
      <c r="E44" s="48">
        <v>27</v>
      </c>
      <c r="F44" s="13"/>
      <c r="G44" s="9"/>
      <c r="H44" s="11"/>
      <c r="I44" s="109"/>
      <c r="J44" s="328" t="s">
        <v>146</v>
      </c>
    </row>
    <row r="45" spans="1:12" x14ac:dyDescent="0.5">
      <c r="A45" s="10"/>
      <c r="B45" s="14" t="s">
        <v>149</v>
      </c>
      <c r="C45" s="9"/>
      <c r="D45" s="10" t="s">
        <v>148</v>
      </c>
      <c r="E45" s="48">
        <v>425</v>
      </c>
      <c r="F45" s="13"/>
      <c r="G45" s="9"/>
      <c r="H45" s="11"/>
      <c r="I45" s="9"/>
      <c r="J45" s="328" t="s">
        <v>147</v>
      </c>
    </row>
    <row r="46" spans="1:12" x14ac:dyDescent="0.5">
      <c r="A46" s="10"/>
      <c r="B46" s="14" t="s">
        <v>150</v>
      </c>
      <c r="C46" s="9"/>
      <c r="D46" s="10" t="s">
        <v>148</v>
      </c>
      <c r="E46" s="48">
        <v>445</v>
      </c>
      <c r="F46" s="13"/>
      <c r="G46" s="9"/>
      <c r="H46" s="11"/>
      <c r="I46" s="9"/>
      <c r="J46" s="328" t="s">
        <v>147</v>
      </c>
      <c r="L46" s="6"/>
    </row>
    <row r="47" spans="1:12" x14ac:dyDescent="0.5">
      <c r="A47" s="10"/>
      <c r="B47" s="14" t="s">
        <v>151</v>
      </c>
      <c r="C47" s="9"/>
      <c r="D47" s="10" t="s">
        <v>148</v>
      </c>
      <c r="E47" s="48">
        <v>480</v>
      </c>
      <c r="F47" s="13"/>
      <c r="G47" s="9"/>
      <c r="H47" s="11"/>
      <c r="I47" s="9"/>
      <c r="J47" s="328" t="s">
        <v>147</v>
      </c>
    </row>
    <row r="48" spans="1:12" x14ac:dyDescent="0.5">
      <c r="A48" s="10"/>
      <c r="B48" s="14" t="s">
        <v>152</v>
      </c>
      <c r="C48" s="9"/>
      <c r="D48" s="10" t="s">
        <v>148</v>
      </c>
      <c r="E48" s="48">
        <v>493</v>
      </c>
      <c r="F48" s="13"/>
      <c r="G48" s="9"/>
      <c r="H48" s="11"/>
      <c r="I48" s="9"/>
      <c r="J48" s="328" t="s">
        <v>147</v>
      </c>
    </row>
    <row r="49" spans="1:10" x14ac:dyDescent="0.5">
      <c r="A49" s="10"/>
      <c r="B49" s="14" t="s">
        <v>153</v>
      </c>
      <c r="C49" s="9"/>
      <c r="D49" s="10" t="s">
        <v>148</v>
      </c>
      <c r="E49" s="48">
        <v>561</v>
      </c>
      <c r="F49" s="13"/>
      <c r="G49" s="9"/>
      <c r="H49" s="11"/>
      <c r="I49" s="9"/>
      <c r="J49" s="328" t="s">
        <v>147</v>
      </c>
    </row>
    <row r="50" spans="1:10" x14ac:dyDescent="0.5">
      <c r="A50" s="10"/>
      <c r="B50" s="14" t="s">
        <v>154</v>
      </c>
      <c r="C50" s="9"/>
      <c r="D50" s="10" t="s">
        <v>13</v>
      </c>
      <c r="E50" s="48">
        <v>60</v>
      </c>
      <c r="F50" s="13"/>
      <c r="G50" s="9"/>
      <c r="H50" s="11"/>
      <c r="I50" s="9"/>
      <c r="J50" s="328"/>
    </row>
    <row r="51" spans="1:10" s="5" customFormat="1" x14ac:dyDescent="0.5">
      <c r="A51" s="67"/>
      <c r="B51" s="213" t="s">
        <v>155</v>
      </c>
      <c r="C51" s="16"/>
      <c r="D51" s="10" t="s">
        <v>156</v>
      </c>
      <c r="E51" s="48">
        <v>15</v>
      </c>
      <c r="F51" s="13"/>
      <c r="G51" s="9"/>
      <c r="H51" s="11"/>
      <c r="I51" s="9"/>
      <c r="J51" s="328"/>
    </row>
    <row r="52" spans="1:10" s="5" customFormat="1" x14ac:dyDescent="0.5">
      <c r="A52" s="67"/>
      <c r="B52" s="213"/>
      <c r="C52" s="16"/>
      <c r="D52" s="10"/>
      <c r="E52" s="48"/>
      <c r="F52" s="13"/>
      <c r="G52" s="9"/>
      <c r="H52" s="11"/>
      <c r="I52" s="9"/>
      <c r="J52" s="328"/>
    </row>
    <row r="53" spans="1:10" x14ac:dyDescent="0.5">
      <c r="A53" s="10" t="s">
        <v>6</v>
      </c>
      <c r="B53" s="14" t="s">
        <v>157</v>
      </c>
      <c r="C53" s="9"/>
      <c r="D53" s="10"/>
      <c r="E53" s="48"/>
      <c r="F53" s="13"/>
      <c r="G53" s="9"/>
      <c r="H53" s="11"/>
      <c r="I53" s="9"/>
      <c r="J53" s="328"/>
    </row>
    <row r="54" spans="1:10" s="5" customFormat="1" x14ac:dyDescent="0.5">
      <c r="A54" s="67"/>
      <c r="B54" s="213" t="s">
        <v>158</v>
      </c>
      <c r="C54" s="16"/>
      <c r="D54" s="10" t="s">
        <v>13</v>
      </c>
      <c r="E54" s="48">
        <v>28</v>
      </c>
      <c r="F54" s="13"/>
      <c r="G54" s="9"/>
      <c r="H54" s="11"/>
      <c r="I54" s="9"/>
      <c r="J54" s="328"/>
    </row>
    <row r="55" spans="1:10" s="5" customFormat="1" x14ac:dyDescent="0.5">
      <c r="A55" s="67"/>
      <c r="B55" s="213" t="s">
        <v>159</v>
      </c>
      <c r="C55" s="16"/>
      <c r="D55" s="10" t="s">
        <v>13</v>
      </c>
      <c r="E55" s="48">
        <v>28</v>
      </c>
      <c r="F55" s="13"/>
      <c r="G55" s="9"/>
      <c r="H55" s="11"/>
      <c r="I55" s="9"/>
      <c r="J55" s="328"/>
    </row>
    <row r="56" spans="1:10" s="5" customFormat="1" x14ac:dyDescent="0.5">
      <c r="A56" s="107"/>
      <c r="B56" s="75"/>
      <c r="C56" s="63"/>
      <c r="D56" s="62"/>
      <c r="E56" s="48"/>
      <c r="F56" s="11"/>
      <c r="G56" s="63"/>
      <c r="H56" s="11"/>
      <c r="I56" s="11"/>
      <c r="J56" s="329"/>
    </row>
    <row r="57" spans="1:10" s="5" customFormat="1" x14ac:dyDescent="0.5">
      <c r="A57" s="107" t="s">
        <v>6</v>
      </c>
      <c r="B57" s="75" t="s">
        <v>160</v>
      </c>
      <c r="C57" s="63"/>
      <c r="D57" s="62"/>
      <c r="E57" s="48"/>
      <c r="F57" s="11"/>
      <c r="G57" s="63"/>
      <c r="H57" s="11"/>
      <c r="I57" s="11"/>
      <c r="J57" s="329"/>
    </row>
    <row r="58" spans="1:10" s="5" customFormat="1" x14ac:dyDescent="0.5">
      <c r="A58" s="107"/>
      <c r="B58" s="75" t="s">
        <v>161</v>
      </c>
      <c r="C58" s="63"/>
      <c r="D58" s="62" t="s">
        <v>9</v>
      </c>
      <c r="E58" s="48">
        <v>50</v>
      </c>
      <c r="F58" s="11"/>
      <c r="G58" s="63">
        <v>20</v>
      </c>
      <c r="H58" s="11"/>
      <c r="I58" s="11"/>
      <c r="J58" s="329"/>
    </row>
    <row r="59" spans="1:10" s="5" customFormat="1" x14ac:dyDescent="0.5">
      <c r="A59" s="107"/>
      <c r="B59" s="75" t="s">
        <v>1567</v>
      </c>
      <c r="C59" s="63"/>
      <c r="D59" s="62" t="s">
        <v>9</v>
      </c>
      <c r="E59" s="48">
        <v>100</v>
      </c>
      <c r="F59" s="11"/>
      <c r="G59" s="63">
        <v>40</v>
      </c>
      <c r="H59" s="11"/>
      <c r="I59" s="11"/>
      <c r="J59" s="329"/>
    </row>
    <row r="60" spans="1:10" s="5" customFormat="1" x14ac:dyDescent="0.5">
      <c r="A60" s="107"/>
      <c r="B60" s="75" t="s">
        <v>162</v>
      </c>
      <c r="C60" s="63"/>
      <c r="D60" s="62" t="s">
        <v>9</v>
      </c>
      <c r="E60" s="48">
        <v>120</v>
      </c>
      <c r="F60" s="11"/>
      <c r="G60" s="63">
        <v>30</v>
      </c>
      <c r="H60" s="11"/>
      <c r="I60" s="11"/>
      <c r="J60" s="329"/>
    </row>
    <row r="61" spans="1:10" s="5" customFormat="1" x14ac:dyDescent="0.5">
      <c r="A61" s="107"/>
      <c r="B61" s="75"/>
      <c r="C61" s="63"/>
      <c r="D61" s="62"/>
      <c r="E61" s="48"/>
      <c r="F61" s="11"/>
      <c r="G61" s="63"/>
      <c r="H61" s="11"/>
      <c r="I61" s="11"/>
      <c r="J61" s="329"/>
    </row>
    <row r="62" spans="1:10" s="5" customFormat="1" x14ac:dyDescent="0.5">
      <c r="A62" s="107"/>
      <c r="B62" s="75"/>
      <c r="C62" s="63"/>
      <c r="D62" s="62"/>
      <c r="E62" s="48"/>
      <c r="F62" s="11"/>
      <c r="G62" s="63"/>
      <c r="H62" s="11"/>
      <c r="I62" s="11"/>
      <c r="J62" s="329"/>
    </row>
    <row r="63" spans="1:10" s="5" customFormat="1" x14ac:dyDescent="0.5">
      <c r="A63" s="107"/>
      <c r="B63" s="75"/>
      <c r="C63" s="63"/>
      <c r="D63" s="62"/>
      <c r="E63" s="48"/>
      <c r="F63" s="11"/>
      <c r="G63" s="63"/>
      <c r="H63" s="11"/>
      <c r="I63" s="11"/>
      <c r="J63" s="329"/>
    </row>
    <row r="64" spans="1:10" s="5" customFormat="1" x14ac:dyDescent="0.5">
      <c r="A64" s="107"/>
      <c r="B64" s="75"/>
      <c r="C64" s="63"/>
      <c r="D64" s="62"/>
      <c r="E64" s="48"/>
      <c r="F64" s="11"/>
      <c r="G64" s="63"/>
      <c r="H64" s="11"/>
      <c r="I64" s="11"/>
      <c r="J64" s="329"/>
    </row>
    <row r="65" spans="1:11" s="5" customFormat="1" x14ac:dyDescent="0.5">
      <c r="A65" s="107"/>
      <c r="B65" s="75"/>
      <c r="C65" s="63"/>
      <c r="D65" s="62"/>
      <c r="E65" s="48"/>
      <c r="F65" s="11"/>
      <c r="G65" s="63"/>
      <c r="H65" s="11"/>
      <c r="I65" s="11"/>
      <c r="J65" s="329"/>
    </row>
    <row r="66" spans="1:11" s="5" customFormat="1" x14ac:dyDescent="0.5">
      <c r="A66" s="107"/>
      <c r="B66" s="75"/>
      <c r="C66" s="63"/>
      <c r="D66" s="62"/>
      <c r="E66" s="48"/>
      <c r="F66" s="11"/>
      <c r="G66" s="63"/>
      <c r="H66" s="11"/>
      <c r="I66" s="11"/>
      <c r="J66" s="329"/>
    </row>
    <row r="67" spans="1:11" s="5" customFormat="1" x14ac:dyDescent="0.5">
      <c r="A67" s="107"/>
      <c r="B67" s="75"/>
      <c r="C67" s="63"/>
      <c r="D67" s="62"/>
      <c r="E67" s="48"/>
      <c r="F67" s="11"/>
      <c r="G67" s="63"/>
      <c r="H67" s="11"/>
      <c r="I67" s="11"/>
      <c r="J67" s="329"/>
    </row>
    <row r="68" spans="1:11" s="5" customFormat="1" x14ac:dyDescent="0.5">
      <c r="A68" s="24"/>
      <c r="B68" s="215"/>
      <c r="C68" s="59"/>
      <c r="D68" s="61"/>
      <c r="E68" s="47"/>
      <c r="F68" s="62"/>
      <c r="G68" s="62"/>
      <c r="H68" s="62"/>
      <c r="I68" s="62"/>
      <c r="J68" s="328"/>
    </row>
    <row r="69" spans="1:11" s="5" customFormat="1" x14ac:dyDescent="0.5">
      <c r="A69" s="107"/>
      <c r="B69" s="75"/>
      <c r="C69" s="63"/>
      <c r="D69" s="62"/>
      <c r="E69" s="48"/>
      <c r="F69" s="11"/>
      <c r="G69" s="63"/>
      <c r="H69" s="11"/>
      <c r="I69" s="11"/>
      <c r="J69" s="329"/>
    </row>
    <row r="70" spans="1:11" s="5" customFormat="1" x14ac:dyDescent="0.5">
      <c r="A70" s="107"/>
      <c r="B70" s="75"/>
      <c r="C70" s="11"/>
      <c r="D70" s="62"/>
      <c r="E70" s="48"/>
      <c r="F70" s="11"/>
      <c r="G70" s="63"/>
      <c r="H70" s="11"/>
      <c r="I70" s="11"/>
      <c r="J70" s="329"/>
    </row>
    <row r="71" spans="1:11" s="5" customFormat="1" x14ac:dyDescent="0.5">
      <c r="A71" s="107"/>
      <c r="B71" s="75"/>
      <c r="C71" s="63"/>
      <c r="D71" s="62"/>
      <c r="E71" s="48"/>
      <c r="F71" s="11"/>
      <c r="G71" s="63"/>
      <c r="H71" s="11"/>
      <c r="I71" s="11"/>
      <c r="J71" s="329"/>
      <c r="K71" s="74"/>
    </row>
    <row r="72" spans="1:11" s="5" customFormat="1" x14ac:dyDescent="0.5">
      <c r="A72" s="107"/>
      <c r="B72" s="75"/>
      <c r="C72" s="63"/>
      <c r="D72" s="62"/>
      <c r="E72" s="48"/>
      <c r="F72" s="11"/>
      <c r="G72" s="63"/>
      <c r="H72" s="11"/>
      <c r="I72" s="11"/>
      <c r="J72" s="329"/>
    </row>
    <row r="73" spans="1:11" s="5" customFormat="1" x14ac:dyDescent="0.5">
      <c r="A73" s="107"/>
      <c r="B73" s="75"/>
      <c r="C73" s="11"/>
      <c r="D73" s="62"/>
      <c r="E73" s="48"/>
      <c r="F73" s="11"/>
      <c r="G73" s="63"/>
      <c r="H73" s="11"/>
      <c r="I73" s="11"/>
      <c r="J73" s="329"/>
    </row>
    <row r="74" spans="1:11" s="5" customFormat="1" x14ac:dyDescent="0.5">
      <c r="A74" s="107"/>
      <c r="B74" s="75"/>
      <c r="C74" s="63"/>
      <c r="D74" s="62"/>
      <c r="E74" s="48"/>
      <c r="F74" s="11"/>
      <c r="G74" s="63"/>
      <c r="H74" s="11"/>
      <c r="I74" s="11"/>
      <c r="J74" s="329"/>
      <c r="K74" s="74"/>
    </row>
    <row r="75" spans="1:11" s="5" customFormat="1" x14ac:dyDescent="0.5">
      <c r="A75" s="107"/>
      <c r="B75" s="75"/>
      <c r="C75" s="63"/>
      <c r="D75" s="62"/>
      <c r="E75" s="48"/>
      <c r="F75" s="11"/>
      <c r="G75" s="63"/>
      <c r="H75" s="11"/>
      <c r="I75" s="11"/>
      <c r="J75" s="329"/>
    </row>
    <row r="76" spans="1:11" s="5" customFormat="1" x14ac:dyDescent="0.5">
      <c r="A76" s="107"/>
      <c r="B76" s="75"/>
      <c r="C76" s="11"/>
      <c r="D76" s="62"/>
      <c r="E76" s="48"/>
      <c r="F76" s="11"/>
      <c r="G76" s="63"/>
      <c r="H76" s="11"/>
      <c r="I76" s="11"/>
      <c r="J76" s="329"/>
    </row>
    <row r="77" spans="1:11" s="5" customFormat="1" x14ac:dyDescent="0.5">
      <c r="A77" s="107"/>
      <c r="B77" s="75"/>
      <c r="C77" s="63"/>
      <c r="D77" s="62"/>
      <c r="E77" s="48"/>
      <c r="F77" s="11"/>
      <c r="G77" s="63"/>
      <c r="H77" s="11"/>
      <c r="I77" s="11"/>
      <c r="J77" s="329"/>
      <c r="K77" s="74"/>
    </row>
    <row r="78" spans="1:11" s="5" customFormat="1" x14ac:dyDescent="0.5">
      <c r="A78" s="107"/>
      <c r="B78" s="75"/>
      <c r="C78" s="63"/>
      <c r="D78" s="62"/>
      <c r="E78" s="48"/>
      <c r="F78" s="11"/>
      <c r="G78" s="63"/>
      <c r="H78" s="11"/>
      <c r="I78" s="11"/>
      <c r="J78" s="329"/>
    </row>
    <row r="79" spans="1:11" s="5" customFormat="1" x14ac:dyDescent="0.5">
      <c r="A79" s="107"/>
      <c r="B79" s="75"/>
      <c r="C79" s="11"/>
      <c r="D79" s="62"/>
      <c r="E79" s="48"/>
      <c r="F79" s="11"/>
      <c r="G79" s="63"/>
      <c r="H79" s="11"/>
      <c r="I79" s="11"/>
      <c r="J79" s="329"/>
    </row>
    <row r="80" spans="1:11" s="5" customFormat="1" x14ac:dyDescent="0.5">
      <c r="A80" s="107"/>
      <c r="B80" s="75"/>
      <c r="C80" s="63"/>
      <c r="D80" s="62"/>
      <c r="E80" s="48"/>
      <c r="F80" s="11"/>
      <c r="G80" s="63"/>
      <c r="H80" s="11"/>
      <c r="I80" s="11"/>
      <c r="J80" s="329"/>
      <c r="K80" s="74"/>
    </row>
    <row r="81" spans="1:13" s="5" customFormat="1" x14ac:dyDescent="0.5">
      <c r="A81" s="78"/>
      <c r="B81" s="317"/>
      <c r="C81" s="63"/>
      <c r="D81" s="78"/>
      <c r="E81" s="79"/>
      <c r="F81" s="80"/>
      <c r="G81" s="79"/>
      <c r="H81" s="80"/>
      <c r="I81" s="81"/>
      <c r="J81" s="330"/>
    </row>
    <row r="82" spans="1:13" s="5" customFormat="1" x14ac:dyDescent="0.5">
      <c r="A82" s="15"/>
      <c r="B82" s="16"/>
      <c r="C82" s="9"/>
      <c r="D82" s="15"/>
      <c r="E82" s="47"/>
      <c r="F82" s="10"/>
      <c r="G82" s="11"/>
      <c r="H82" s="83"/>
      <c r="I82" s="9"/>
      <c r="J82" s="328"/>
    </row>
    <row r="83" spans="1:13" s="5" customFormat="1" x14ac:dyDescent="0.5">
      <c r="A83" s="15"/>
      <c r="B83" s="16"/>
      <c r="C83" s="9"/>
      <c r="D83" s="15"/>
      <c r="E83" s="47"/>
      <c r="F83" s="10"/>
      <c r="G83" s="11"/>
      <c r="H83" s="83"/>
      <c r="I83" s="9"/>
      <c r="J83" s="328"/>
    </row>
    <row r="84" spans="1:13" s="84" customFormat="1" x14ac:dyDescent="0.5">
      <c r="A84" s="107"/>
      <c r="B84" s="75"/>
      <c r="C84" s="63"/>
      <c r="D84" s="62"/>
      <c r="E84" s="48"/>
      <c r="F84" s="11"/>
      <c r="G84" s="63"/>
      <c r="H84" s="11"/>
      <c r="I84" s="11"/>
      <c r="J84" s="329"/>
    </row>
    <row r="85" spans="1:13" s="2" customFormat="1" x14ac:dyDescent="0.5">
      <c r="A85" s="10"/>
      <c r="B85" s="318"/>
      <c r="C85" s="9"/>
      <c r="D85" s="15"/>
      <c r="E85" s="29"/>
      <c r="F85" s="30"/>
      <c r="G85" s="31"/>
      <c r="H85" s="30"/>
      <c r="I85" s="30"/>
      <c r="J85" s="328"/>
      <c r="K85" s="1"/>
      <c r="L85" s="1"/>
      <c r="M85" s="1"/>
    </row>
    <row r="86" spans="1:13" s="84" customFormat="1" x14ac:dyDescent="0.5">
      <c r="A86" s="107"/>
      <c r="B86" s="75"/>
      <c r="C86" s="63"/>
      <c r="D86" s="62"/>
      <c r="E86" s="48"/>
      <c r="F86" s="11"/>
      <c r="G86" s="63"/>
      <c r="H86" s="11"/>
      <c r="I86" s="11"/>
      <c r="J86" s="329"/>
    </row>
    <row r="87" spans="1:13" s="2" customFormat="1" x14ac:dyDescent="0.5">
      <c r="A87" s="10"/>
      <c r="B87" s="318"/>
      <c r="C87" s="9"/>
      <c r="D87" s="15"/>
      <c r="E87" s="29"/>
      <c r="F87" s="30"/>
      <c r="G87" s="31"/>
      <c r="H87" s="30"/>
      <c r="I87" s="30"/>
      <c r="J87" s="328"/>
      <c r="K87" s="1"/>
      <c r="L87" s="1"/>
      <c r="M87" s="1"/>
    </row>
    <row r="88" spans="1:13" s="91" customFormat="1" x14ac:dyDescent="0.5">
      <c r="A88" s="86"/>
      <c r="B88" s="320"/>
      <c r="C88" s="88"/>
      <c r="D88" s="86"/>
      <c r="E88" s="102"/>
      <c r="F88" s="30"/>
      <c r="G88" s="31"/>
      <c r="H88" s="30"/>
      <c r="I88" s="30"/>
      <c r="J88" s="112"/>
    </row>
    <row r="89" spans="1:13" s="2" customFormat="1" x14ac:dyDescent="0.5">
      <c r="A89" s="10"/>
      <c r="B89" s="318"/>
      <c r="C89" s="9"/>
      <c r="D89" s="15"/>
      <c r="E89" s="29"/>
      <c r="F89" s="30"/>
      <c r="G89" s="31"/>
      <c r="H89" s="30"/>
      <c r="I89" s="30"/>
      <c r="J89" s="328"/>
      <c r="K89" s="1"/>
      <c r="L89" s="1"/>
      <c r="M89" s="1"/>
    </row>
    <row r="90" spans="1:13" s="2" customFormat="1" x14ac:dyDescent="0.5">
      <c r="A90" s="10"/>
      <c r="B90" s="318"/>
      <c r="C90" s="9"/>
      <c r="D90" s="15"/>
      <c r="E90" s="29"/>
      <c r="F90" s="30"/>
      <c r="G90" s="31"/>
      <c r="H90" s="30"/>
      <c r="I90" s="30"/>
      <c r="J90" s="328"/>
      <c r="K90" s="1"/>
      <c r="L90" s="1"/>
      <c r="M90" s="1"/>
    </row>
    <row r="91" spans="1:13" s="2" customFormat="1" x14ac:dyDescent="0.5">
      <c r="A91" s="10"/>
      <c r="B91" s="318"/>
      <c r="C91" s="9"/>
      <c r="D91" s="15"/>
      <c r="E91" s="29"/>
      <c r="F91" s="30"/>
      <c r="G91" s="31"/>
      <c r="H91" s="30"/>
      <c r="I91" s="30"/>
      <c r="J91" s="328"/>
      <c r="K91" s="1"/>
      <c r="L91" s="1"/>
      <c r="M91" s="1"/>
    </row>
    <row r="92" spans="1:13" s="91" customFormat="1" x14ac:dyDescent="0.5">
      <c r="A92" s="86"/>
      <c r="B92" s="320"/>
      <c r="C92" s="88"/>
      <c r="D92" s="86"/>
      <c r="E92" s="102"/>
      <c r="F92" s="30"/>
      <c r="G92" s="31"/>
      <c r="H92" s="30"/>
      <c r="I92" s="30"/>
      <c r="J92" s="112"/>
    </row>
    <row r="93" spans="1:13" s="2" customFormat="1" x14ac:dyDescent="0.5">
      <c r="A93" s="10"/>
      <c r="B93" s="318"/>
      <c r="C93" s="9"/>
      <c r="D93" s="15"/>
      <c r="E93" s="29"/>
      <c r="F93" s="30"/>
      <c r="G93" s="31"/>
      <c r="H93" s="30"/>
      <c r="I93" s="30"/>
      <c r="J93" s="328"/>
      <c r="K93" s="1"/>
      <c r="L93" s="1"/>
      <c r="M93" s="1"/>
    </row>
    <row r="94" spans="1:13" s="2" customFormat="1" x14ac:dyDescent="0.5">
      <c r="A94" s="10"/>
      <c r="B94" s="318"/>
      <c r="C94" s="9"/>
      <c r="D94" s="15"/>
      <c r="E94" s="29"/>
      <c r="F94" s="30"/>
      <c r="G94" s="31"/>
      <c r="H94" s="30"/>
      <c r="I94" s="30"/>
      <c r="J94" s="328"/>
      <c r="K94" s="1"/>
      <c r="L94" s="1"/>
      <c r="M94" s="1"/>
    </row>
    <row r="95" spans="1:13" s="2" customFormat="1" x14ac:dyDescent="0.5">
      <c r="A95" s="10"/>
      <c r="B95" s="318"/>
      <c r="C95" s="9"/>
      <c r="D95" s="15"/>
      <c r="E95" s="29"/>
      <c r="F95" s="30"/>
      <c r="G95" s="31"/>
      <c r="H95" s="30"/>
      <c r="I95" s="30"/>
      <c r="J95" s="328"/>
      <c r="K95" s="1"/>
      <c r="L95" s="1"/>
      <c r="M95" s="1"/>
    </row>
    <row r="96" spans="1:13" s="2" customFormat="1" x14ac:dyDescent="0.5">
      <c r="A96" s="10"/>
      <c r="B96" s="318"/>
      <c r="C96" s="9"/>
      <c r="D96" s="15"/>
      <c r="E96" s="29"/>
      <c r="F96" s="30"/>
      <c r="G96" s="31"/>
      <c r="H96" s="30"/>
      <c r="I96" s="30"/>
      <c r="J96" s="328"/>
      <c r="K96" s="1"/>
      <c r="L96" s="1"/>
      <c r="M96" s="1"/>
    </row>
    <row r="97" spans="1:12" s="91" customFormat="1" x14ac:dyDescent="0.5">
      <c r="A97" s="86"/>
      <c r="B97" s="321"/>
      <c r="C97" s="88"/>
      <c r="D97" s="86"/>
      <c r="E97" s="102"/>
      <c r="F97" s="30"/>
      <c r="G97" s="31"/>
      <c r="H97" s="30"/>
      <c r="I97" s="30"/>
      <c r="J97" s="331"/>
    </row>
    <row r="98" spans="1:12" x14ac:dyDescent="0.5">
      <c r="A98" s="10"/>
      <c r="B98" s="14"/>
      <c r="C98" s="9"/>
      <c r="D98" s="10"/>
      <c r="E98" s="48"/>
      <c r="F98" s="9"/>
      <c r="G98" s="10"/>
      <c r="H98" s="10"/>
      <c r="I98" s="9"/>
      <c r="J98" s="328"/>
    </row>
    <row r="99" spans="1:12" x14ac:dyDescent="0.5">
      <c r="A99" s="10"/>
      <c r="B99" s="14"/>
      <c r="C99" s="9"/>
      <c r="D99" s="10"/>
      <c r="E99" s="48"/>
      <c r="F99" s="9"/>
      <c r="G99" s="10"/>
      <c r="H99" s="10"/>
      <c r="I99" s="9"/>
      <c r="J99" s="328"/>
    </row>
    <row r="100" spans="1:12" x14ac:dyDescent="0.5">
      <c r="A100" s="10"/>
      <c r="B100" s="14"/>
      <c r="C100" s="9"/>
      <c r="D100" s="10"/>
      <c r="E100" s="48"/>
      <c r="F100" s="9"/>
      <c r="G100" s="10"/>
      <c r="H100" s="10"/>
      <c r="I100" s="9"/>
      <c r="J100" s="328"/>
    </row>
    <row r="101" spans="1:12" x14ac:dyDescent="0.5">
      <c r="A101" s="10"/>
      <c r="B101" s="14"/>
      <c r="C101" s="9"/>
      <c r="D101" s="10"/>
      <c r="E101" s="48"/>
      <c r="F101" s="9"/>
      <c r="G101" s="9"/>
      <c r="H101" s="11"/>
      <c r="I101" s="9"/>
      <c r="J101" s="328"/>
    </row>
    <row r="102" spans="1:12" x14ac:dyDescent="0.5">
      <c r="A102" s="10"/>
      <c r="B102" s="14"/>
      <c r="C102" s="9"/>
      <c r="D102" s="10"/>
      <c r="E102" s="48"/>
      <c r="F102" s="9"/>
      <c r="G102" s="13"/>
      <c r="H102" s="13"/>
      <c r="I102" s="9"/>
      <c r="J102" s="328"/>
    </row>
    <row r="103" spans="1:12" x14ac:dyDescent="0.5">
      <c r="A103" s="10"/>
      <c r="B103" s="14"/>
      <c r="C103" s="9"/>
      <c r="D103" s="10"/>
      <c r="E103" s="48"/>
      <c r="F103" s="13"/>
      <c r="G103" s="9"/>
      <c r="H103" s="11"/>
      <c r="I103" s="9"/>
      <c r="J103" s="328"/>
      <c r="L103" s="6"/>
    </row>
    <row r="104" spans="1:12" x14ac:dyDescent="0.5">
      <c r="A104" s="10"/>
      <c r="B104" s="14"/>
      <c r="C104" s="9"/>
      <c r="D104" s="10"/>
      <c r="E104" s="48"/>
      <c r="F104" s="9"/>
      <c r="G104" s="9"/>
      <c r="H104" s="11"/>
      <c r="I104" s="9"/>
      <c r="J104" s="328"/>
    </row>
    <row r="105" spans="1:12" x14ac:dyDescent="0.5">
      <c r="A105" s="10"/>
      <c r="B105" s="214"/>
      <c r="C105" s="9"/>
      <c r="D105" s="10"/>
      <c r="E105" s="48"/>
      <c r="F105" s="9"/>
      <c r="G105" s="10"/>
      <c r="H105" s="10"/>
      <c r="I105" s="9"/>
      <c r="J105" s="328"/>
    </row>
    <row r="106" spans="1:12" x14ac:dyDescent="0.5">
      <c r="A106" s="10"/>
      <c r="B106" s="14"/>
      <c r="C106" s="9"/>
      <c r="D106" s="10"/>
      <c r="E106" s="48"/>
      <c r="F106" s="9"/>
      <c r="G106" s="9"/>
      <c r="H106" s="11"/>
      <c r="I106" s="9"/>
      <c r="J106" s="328"/>
    </row>
    <row r="107" spans="1:12" x14ac:dyDescent="0.5">
      <c r="A107" s="10"/>
      <c r="B107" s="14"/>
      <c r="C107" s="9"/>
      <c r="D107" s="10"/>
      <c r="E107" s="48"/>
      <c r="F107" s="9"/>
      <c r="G107" s="9"/>
      <c r="H107" s="11"/>
      <c r="I107" s="9"/>
      <c r="J107" s="328"/>
    </row>
    <row r="108" spans="1:12" x14ac:dyDescent="0.5">
      <c r="A108" s="10"/>
      <c r="B108" s="14"/>
      <c r="C108" s="9"/>
      <c r="D108" s="10"/>
      <c r="E108" s="48"/>
      <c r="F108" s="9"/>
      <c r="G108" s="9"/>
      <c r="H108" s="11"/>
      <c r="I108" s="9"/>
      <c r="J108" s="328"/>
    </row>
    <row r="109" spans="1:12" x14ac:dyDescent="0.5">
      <c r="A109" s="10"/>
      <c r="B109" s="14"/>
      <c r="C109" s="9"/>
      <c r="D109" s="10"/>
      <c r="E109" s="48"/>
      <c r="F109" s="9"/>
      <c r="G109" s="13"/>
      <c r="H109" s="13"/>
      <c r="I109" s="9"/>
      <c r="J109" s="328"/>
    </row>
    <row r="110" spans="1:12" x14ac:dyDescent="0.5">
      <c r="A110" s="10"/>
      <c r="B110" s="14"/>
      <c r="C110" s="9"/>
      <c r="D110" s="10"/>
      <c r="E110" s="48"/>
      <c r="F110" s="9"/>
      <c r="G110" s="9"/>
      <c r="H110" s="11"/>
      <c r="I110" s="9"/>
      <c r="J110" s="328"/>
    </row>
    <row r="111" spans="1:12" x14ac:dyDescent="0.5">
      <c r="A111" s="10"/>
      <c r="B111" s="214"/>
      <c r="C111" s="9"/>
      <c r="D111" s="10"/>
      <c r="E111" s="48"/>
      <c r="F111" s="9"/>
      <c r="G111" s="10"/>
      <c r="H111" s="10"/>
      <c r="I111" s="9"/>
      <c r="J111" s="328"/>
    </row>
    <row r="112" spans="1:12" x14ac:dyDescent="0.5">
      <c r="A112" s="10"/>
      <c r="B112" s="14"/>
      <c r="C112" s="9"/>
      <c r="D112" s="10"/>
      <c r="E112" s="48"/>
      <c r="F112" s="13"/>
      <c r="G112" s="9"/>
      <c r="H112" s="11"/>
      <c r="I112" s="9"/>
      <c r="J112" s="328"/>
    </row>
    <row r="113" spans="1:13" x14ac:dyDescent="0.5">
      <c r="A113" s="10"/>
      <c r="B113" s="14"/>
      <c r="C113" s="9"/>
      <c r="D113" s="10"/>
      <c r="E113" s="48"/>
      <c r="F113" s="9"/>
      <c r="G113" s="9"/>
      <c r="H113" s="11"/>
      <c r="I113" s="9"/>
      <c r="J113" s="328"/>
    </row>
    <row r="114" spans="1:13" x14ac:dyDescent="0.5">
      <c r="A114" s="10"/>
      <c r="B114" s="14"/>
      <c r="C114" s="9"/>
      <c r="D114" s="10"/>
      <c r="E114" s="48"/>
      <c r="F114" s="48"/>
      <c r="G114" s="9"/>
      <c r="H114" s="11"/>
      <c r="I114" s="9"/>
      <c r="J114" s="328"/>
    </row>
    <row r="115" spans="1:13" x14ac:dyDescent="0.5">
      <c r="A115" s="10"/>
      <c r="B115" s="14"/>
      <c r="C115" s="9"/>
      <c r="D115" s="10"/>
      <c r="E115" s="48"/>
      <c r="F115" s="13"/>
      <c r="G115" s="9"/>
      <c r="H115" s="11"/>
      <c r="I115" s="9"/>
      <c r="J115" s="328"/>
      <c r="L115" s="6"/>
      <c r="M115" s="6"/>
    </row>
    <row r="116" spans="1:13" x14ac:dyDescent="0.5">
      <c r="A116" s="10"/>
      <c r="B116" s="14"/>
      <c r="C116" s="9"/>
      <c r="D116" s="10"/>
      <c r="E116" s="48"/>
      <c r="F116" s="9"/>
      <c r="G116" s="9"/>
      <c r="H116" s="11"/>
      <c r="I116" s="9"/>
      <c r="J116" s="328"/>
    </row>
    <row r="117" spans="1:13" x14ac:dyDescent="0.5">
      <c r="A117" s="10"/>
      <c r="B117" s="214"/>
      <c r="C117" s="9"/>
      <c r="D117" s="10"/>
      <c r="E117" s="48"/>
      <c r="F117" s="9"/>
      <c r="G117" s="10"/>
      <c r="H117" s="10"/>
      <c r="I117" s="9"/>
      <c r="J117" s="328"/>
    </row>
    <row r="118" spans="1:13" x14ac:dyDescent="0.5">
      <c r="A118" s="10"/>
      <c r="B118" s="14"/>
      <c r="C118" s="9"/>
      <c r="D118" s="10"/>
      <c r="E118" s="48"/>
      <c r="F118" s="9"/>
      <c r="G118" s="9"/>
      <c r="H118" s="11"/>
      <c r="I118" s="9"/>
      <c r="J118" s="328"/>
    </row>
    <row r="119" spans="1:13" x14ac:dyDescent="0.5">
      <c r="A119" s="10"/>
      <c r="B119" s="14"/>
      <c r="C119" s="9"/>
      <c r="D119" s="10"/>
      <c r="E119" s="48"/>
      <c r="F119" s="9"/>
      <c r="G119" s="9"/>
      <c r="H119" s="11"/>
      <c r="I119" s="9"/>
      <c r="J119" s="328"/>
    </row>
    <row r="120" spans="1:13" x14ac:dyDescent="0.5">
      <c r="A120" s="10"/>
      <c r="B120" s="14"/>
      <c r="C120" s="9"/>
      <c r="D120" s="10"/>
      <c r="E120" s="48"/>
      <c r="F120" s="9"/>
      <c r="G120" s="9"/>
      <c r="H120" s="11"/>
      <c r="I120" s="9"/>
      <c r="J120" s="328"/>
    </row>
    <row r="121" spans="1:13" s="4" customFormat="1" x14ac:dyDescent="0.45">
      <c r="A121" s="15"/>
      <c r="B121" s="16"/>
      <c r="C121" s="16"/>
      <c r="D121" s="15"/>
      <c r="E121" s="103"/>
      <c r="F121" s="16"/>
      <c r="G121" s="16"/>
      <c r="H121" s="17"/>
      <c r="I121" s="16"/>
      <c r="J121" s="114"/>
    </row>
    <row r="122" spans="1:13" x14ac:dyDescent="0.5">
      <c r="A122" s="10"/>
      <c r="B122" s="14"/>
      <c r="C122" s="9"/>
      <c r="D122" s="15"/>
      <c r="E122" s="103"/>
      <c r="F122" s="16"/>
      <c r="G122" s="16"/>
      <c r="H122" s="17"/>
      <c r="I122" s="16"/>
      <c r="J122" s="328"/>
    </row>
    <row r="123" spans="1:13" x14ac:dyDescent="0.5">
      <c r="A123" s="10"/>
      <c r="B123" s="14"/>
      <c r="C123" s="9"/>
      <c r="D123" s="10"/>
      <c r="E123" s="48"/>
      <c r="F123" s="9"/>
      <c r="G123" s="13"/>
      <c r="H123" s="13"/>
      <c r="I123" s="16"/>
      <c r="J123" s="328"/>
    </row>
    <row r="124" spans="1:13" x14ac:dyDescent="0.5">
      <c r="A124" s="10"/>
      <c r="B124" s="214"/>
      <c r="C124" s="9"/>
      <c r="D124" s="10"/>
      <c r="E124" s="48"/>
      <c r="F124" s="9"/>
      <c r="G124" s="10"/>
      <c r="H124" s="10"/>
      <c r="I124" s="9"/>
      <c r="J124" s="328"/>
    </row>
    <row r="125" spans="1:13" x14ac:dyDescent="0.5">
      <c r="A125" s="10"/>
      <c r="B125" s="14"/>
      <c r="C125" s="9"/>
      <c r="D125" s="10"/>
      <c r="E125" s="48"/>
      <c r="F125" s="13"/>
      <c r="G125" s="9"/>
      <c r="H125" s="17"/>
      <c r="I125" s="16"/>
      <c r="J125" s="328"/>
    </row>
    <row r="126" spans="1:13" x14ac:dyDescent="0.5">
      <c r="A126" s="10"/>
      <c r="B126" s="14"/>
      <c r="C126" s="9"/>
      <c r="D126" s="15"/>
      <c r="E126" s="103"/>
      <c r="F126" s="16"/>
      <c r="G126" s="16"/>
      <c r="H126" s="17"/>
      <c r="I126" s="16"/>
      <c r="J126" s="328"/>
    </row>
    <row r="127" spans="1:13" x14ac:dyDescent="0.5">
      <c r="A127" s="10"/>
      <c r="B127" s="14"/>
      <c r="C127" s="9"/>
      <c r="D127" s="10"/>
      <c r="E127" s="48"/>
      <c r="F127" s="13"/>
      <c r="G127" s="16"/>
      <c r="H127" s="17"/>
      <c r="I127" s="16"/>
      <c r="J127" s="328"/>
    </row>
    <row r="128" spans="1:13" s="39" customFormat="1" x14ac:dyDescent="0.5">
      <c r="A128" s="49"/>
      <c r="B128" s="50"/>
      <c r="C128" s="17"/>
      <c r="D128" s="15"/>
      <c r="E128" s="95"/>
      <c r="F128" s="95"/>
      <c r="G128" s="95"/>
      <c r="H128" s="95"/>
      <c r="I128" s="95"/>
      <c r="J128" s="115"/>
    </row>
    <row r="129" spans="1:12" s="2" customFormat="1" x14ac:dyDescent="0.45">
      <c r="A129" s="18"/>
      <c r="B129" s="19"/>
      <c r="C129" s="20"/>
      <c r="D129" s="21"/>
      <c r="E129" s="104"/>
      <c r="F129" s="19"/>
      <c r="G129" s="19"/>
      <c r="H129" s="22"/>
      <c r="I129" s="19"/>
      <c r="J129" s="332"/>
    </row>
    <row r="130" spans="1:12" x14ac:dyDescent="0.5">
      <c r="A130" s="10"/>
      <c r="B130" s="14"/>
      <c r="C130" s="9"/>
      <c r="D130" s="10"/>
      <c r="E130" s="48"/>
      <c r="F130" s="9"/>
      <c r="G130" s="23"/>
      <c r="H130" s="23"/>
      <c r="I130" s="16"/>
      <c r="J130" s="328"/>
      <c r="K130" s="6"/>
    </row>
    <row r="131" spans="1:12" x14ac:dyDescent="0.5">
      <c r="A131" s="10"/>
      <c r="B131" s="214"/>
      <c r="C131" s="9"/>
      <c r="D131" s="10"/>
      <c r="E131" s="48"/>
      <c r="F131" s="9"/>
      <c r="G131" s="9"/>
      <c r="H131" s="11"/>
      <c r="I131" s="9"/>
      <c r="J131" s="328"/>
      <c r="K131" s="6"/>
      <c r="L131" s="6"/>
    </row>
    <row r="132" spans="1:12" x14ac:dyDescent="0.5">
      <c r="A132" s="10"/>
      <c r="B132" s="14"/>
      <c r="C132" s="9"/>
      <c r="D132" s="10"/>
      <c r="E132" s="17"/>
      <c r="F132" s="16"/>
      <c r="G132" s="16"/>
      <c r="H132" s="17"/>
      <c r="I132" s="16"/>
      <c r="J132" s="328"/>
    </row>
    <row r="133" spans="1:12" x14ac:dyDescent="0.5">
      <c r="A133" s="10"/>
      <c r="B133" s="14"/>
      <c r="C133" s="9"/>
      <c r="D133" s="10"/>
      <c r="E133" s="17"/>
      <c r="F133" s="16"/>
      <c r="G133" s="16"/>
      <c r="H133" s="17"/>
      <c r="I133" s="16"/>
      <c r="J133" s="328"/>
    </row>
    <row r="134" spans="1:12" x14ac:dyDescent="0.5">
      <c r="A134" s="10"/>
      <c r="B134" s="14"/>
      <c r="C134" s="9"/>
      <c r="D134" s="10"/>
      <c r="E134" s="17"/>
      <c r="F134" s="16"/>
      <c r="G134" s="16"/>
      <c r="H134" s="17"/>
      <c r="I134" s="16"/>
      <c r="J134" s="328"/>
    </row>
    <row r="135" spans="1:12" x14ac:dyDescent="0.5">
      <c r="A135" s="10"/>
      <c r="B135" s="14"/>
      <c r="C135" s="9"/>
      <c r="D135" s="10"/>
      <c r="E135" s="11"/>
      <c r="F135" s="9"/>
      <c r="G135" s="13"/>
      <c r="H135" s="13"/>
      <c r="I135" s="16"/>
      <c r="J135" s="328"/>
    </row>
    <row r="136" spans="1:12" x14ac:dyDescent="0.5">
      <c r="A136" s="10"/>
      <c r="B136" s="214"/>
      <c r="C136" s="9"/>
      <c r="D136" s="10"/>
      <c r="E136" s="11"/>
      <c r="F136" s="9"/>
      <c r="G136" s="9"/>
      <c r="H136" s="11"/>
      <c r="I136" s="9"/>
      <c r="J136" s="328"/>
    </row>
    <row r="137" spans="1:12" x14ac:dyDescent="0.5">
      <c r="A137" s="10"/>
      <c r="B137" s="14"/>
      <c r="C137" s="9"/>
      <c r="D137" s="10"/>
      <c r="E137" s="13"/>
      <c r="F137" s="13"/>
      <c r="G137" s="9"/>
      <c r="H137" s="11"/>
      <c r="I137" s="16"/>
      <c r="J137" s="328"/>
    </row>
    <row r="138" spans="1:12" x14ac:dyDescent="0.5">
      <c r="A138" s="10"/>
      <c r="B138" s="14"/>
      <c r="C138" s="11"/>
      <c r="D138" s="10"/>
      <c r="E138" s="13"/>
      <c r="F138" s="13"/>
      <c r="G138" s="9"/>
      <c r="H138" s="11"/>
      <c r="I138" s="16"/>
      <c r="J138" s="328"/>
    </row>
    <row r="139" spans="1:12" x14ac:dyDescent="0.5">
      <c r="A139" s="10"/>
      <c r="B139" s="14"/>
      <c r="C139" s="11"/>
      <c r="D139" s="10"/>
      <c r="E139" s="11"/>
      <c r="F139" s="9"/>
      <c r="G139" s="13"/>
      <c r="H139" s="13"/>
      <c r="I139" s="16"/>
      <c r="J139" s="328"/>
    </row>
    <row r="140" spans="1:12" x14ac:dyDescent="0.5">
      <c r="A140" s="10"/>
      <c r="B140" s="14"/>
      <c r="C140" s="9"/>
      <c r="D140" s="10"/>
      <c r="E140" s="17"/>
      <c r="F140" s="16"/>
      <c r="G140" s="16"/>
      <c r="H140" s="17"/>
      <c r="I140" s="16"/>
      <c r="J140" s="328"/>
    </row>
    <row r="141" spans="1:12" x14ac:dyDescent="0.5">
      <c r="A141" s="10"/>
      <c r="B141" s="14"/>
      <c r="C141" s="9"/>
      <c r="D141" s="10"/>
      <c r="E141" s="17"/>
      <c r="F141" s="16"/>
      <c r="G141" s="16"/>
      <c r="H141" s="17"/>
      <c r="I141" s="16"/>
      <c r="J141" s="328"/>
    </row>
    <row r="142" spans="1:12" x14ac:dyDescent="0.5">
      <c r="A142" s="10"/>
      <c r="B142" s="14"/>
      <c r="C142" s="9"/>
      <c r="D142" s="10"/>
      <c r="E142" s="17"/>
      <c r="F142" s="16"/>
      <c r="G142" s="16"/>
      <c r="H142" s="17"/>
      <c r="I142" s="16"/>
      <c r="J142" s="328"/>
    </row>
    <row r="143" spans="1:12" x14ac:dyDescent="0.5">
      <c r="A143" s="10"/>
      <c r="B143" s="14"/>
      <c r="C143" s="9"/>
      <c r="D143" s="10"/>
      <c r="E143" s="17"/>
      <c r="F143" s="16"/>
      <c r="G143" s="16"/>
      <c r="H143" s="17"/>
      <c r="I143" s="16"/>
      <c r="J143" s="328"/>
    </row>
    <row r="144" spans="1:12" x14ac:dyDescent="0.5">
      <c r="A144" s="10"/>
      <c r="B144" s="14"/>
      <c r="C144" s="9"/>
      <c r="D144" s="10"/>
      <c r="E144" s="17"/>
      <c r="F144" s="16"/>
      <c r="G144" s="16"/>
      <c r="H144" s="17"/>
      <c r="I144" s="16"/>
      <c r="J144" s="328"/>
    </row>
    <row r="145" spans="1:12" x14ac:dyDescent="0.5">
      <c r="A145" s="10"/>
      <c r="B145" s="14"/>
      <c r="C145" s="9"/>
      <c r="D145" s="10"/>
      <c r="E145" s="17"/>
      <c r="F145" s="16"/>
      <c r="G145" s="16"/>
      <c r="H145" s="17"/>
      <c r="I145" s="16"/>
      <c r="J145" s="14"/>
    </row>
    <row r="146" spans="1:12" x14ac:dyDescent="0.5">
      <c r="A146" s="10"/>
      <c r="B146" s="14"/>
      <c r="C146" s="9"/>
      <c r="D146" s="10"/>
      <c r="E146" s="13"/>
      <c r="F146" s="13"/>
      <c r="G146" s="9"/>
      <c r="H146" s="17"/>
      <c r="I146" s="16"/>
      <c r="J146" s="14"/>
    </row>
    <row r="147" spans="1:12" x14ac:dyDescent="0.5">
      <c r="A147" s="10"/>
      <c r="B147" s="14"/>
      <c r="C147" s="9"/>
      <c r="D147" s="10"/>
      <c r="E147" s="17"/>
      <c r="F147" s="16"/>
      <c r="G147" s="16"/>
      <c r="H147" s="17"/>
      <c r="I147" s="16"/>
      <c r="J147" s="14"/>
    </row>
    <row r="148" spans="1:12" x14ac:dyDescent="0.5">
      <c r="A148" s="10"/>
      <c r="B148" s="14"/>
      <c r="C148" s="9"/>
      <c r="D148" s="10"/>
      <c r="E148" s="17"/>
      <c r="F148" s="16"/>
      <c r="G148" s="16"/>
      <c r="H148" s="17"/>
      <c r="I148" s="16"/>
      <c r="J148" s="14"/>
    </row>
    <row r="149" spans="1:12" x14ac:dyDescent="0.5">
      <c r="A149" s="10"/>
      <c r="B149" s="14"/>
      <c r="C149" s="9"/>
      <c r="D149" s="10"/>
      <c r="E149" s="17"/>
      <c r="F149" s="16"/>
      <c r="G149" s="16"/>
      <c r="H149" s="17"/>
      <c r="I149" s="16"/>
      <c r="J149" s="14"/>
    </row>
    <row r="150" spans="1:12" x14ac:dyDescent="0.5">
      <c r="A150" s="10"/>
      <c r="B150" s="214"/>
      <c r="C150" s="9"/>
      <c r="D150" s="10"/>
      <c r="E150" s="17"/>
      <c r="F150" s="16"/>
      <c r="G150" s="16"/>
      <c r="H150" s="17"/>
      <c r="I150" s="16"/>
      <c r="J150" s="14"/>
    </row>
    <row r="151" spans="1:12" x14ac:dyDescent="0.5">
      <c r="A151" s="10"/>
      <c r="B151" s="14"/>
      <c r="C151" s="9"/>
      <c r="D151" s="10"/>
      <c r="E151" s="13"/>
      <c r="F151" s="13"/>
      <c r="G151" s="9"/>
      <c r="H151" s="11"/>
      <c r="I151" s="16"/>
      <c r="J151" s="14"/>
    </row>
    <row r="152" spans="1:12" x14ac:dyDescent="0.5">
      <c r="A152" s="10"/>
      <c r="B152" s="14"/>
      <c r="C152" s="9"/>
      <c r="D152" s="10"/>
      <c r="E152" s="13"/>
      <c r="F152" s="13"/>
      <c r="G152" s="9"/>
      <c r="H152" s="11"/>
      <c r="I152" s="16"/>
      <c r="J152" s="14"/>
    </row>
    <row r="153" spans="1:12" x14ac:dyDescent="0.5">
      <c r="A153" s="10"/>
      <c r="B153" s="14"/>
      <c r="C153" s="9"/>
      <c r="D153" s="10"/>
      <c r="E153" s="11"/>
      <c r="F153" s="9"/>
      <c r="G153" s="13"/>
      <c r="H153" s="13"/>
      <c r="I153" s="16"/>
      <c r="J153" s="14"/>
    </row>
    <row r="154" spans="1:12" x14ac:dyDescent="0.5">
      <c r="A154" s="10"/>
      <c r="B154" s="14"/>
      <c r="C154" s="9"/>
      <c r="D154" s="10"/>
      <c r="E154" s="17"/>
      <c r="F154" s="16"/>
      <c r="G154" s="16"/>
      <c r="H154" s="17"/>
      <c r="I154" s="16"/>
      <c r="J154" s="14"/>
    </row>
    <row r="155" spans="1:12" x14ac:dyDescent="0.5">
      <c r="A155" s="10"/>
      <c r="B155" s="14"/>
      <c r="C155" s="9"/>
      <c r="D155" s="10"/>
      <c r="E155" s="17"/>
      <c r="F155" s="16"/>
      <c r="G155" s="16"/>
      <c r="H155" s="17"/>
      <c r="I155" s="16"/>
      <c r="J155" s="14"/>
    </row>
    <row r="156" spans="1:12" x14ac:dyDescent="0.5">
      <c r="A156" s="10"/>
      <c r="B156" s="14"/>
      <c r="C156" s="9"/>
      <c r="D156" s="10"/>
      <c r="E156" s="17"/>
      <c r="F156" s="16"/>
      <c r="G156" s="16"/>
      <c r="H156" s="17"/>
      <c r="I156" s="16"/>
      <c r="J156" s="14"/>
      <c r="L156" s="6"/>
    </row>
    <row r="157" spans="1:12" x14ac:dyDescent="0.5">
      <c r="A157" s="10"/>
      <c r="B157" s="214"/>
      <c r="C157" s="9"/>
      <c r="D157" s="10"/>
      <c r="E157" s="17"/>
      <c r="F157" s="16"/>
      <c r="G157" s="16"/>
      <c r="H157" s="17"/>
      <c r="I157" s="16"/>
      <c r="J157" s="14"/>
    </row>
    <row r="158" spans="1:12" x14ac:dyDescent="0.5">
      <c r="A158" s="10"/>
      <c r="B158" s="14"/>
      <c r="C158" s="9"/>
      <c r="D158" s="15"/>
      <c r="E158" s="17"/>
      <c r="F158" s="16"/>
      <c r="G158" s="16"/>
      <c r="H158" s="17"/>
      <c r="I158" s="16"/>
      <c r="J158" s="14"/>
    </row>
    <row r="159" spans="1:12" x14ac:dyDescent="0.5">
      <c r="A159" s="10"/>
      <c r="B159" s="14"/>
      <c r="C159" s="9"/>
      <c r="D159" s="15"/>
      <c r="E159" s="17"/>
      <c r="F159" s="16"/>
      <c r="G159" s="16"/>
      <c r="H159" s="17"/>
      <c r="I159" s="16"/>
      <c r="J159" s="14"/>
    </row>
    <row r="160" spans="1:12" x14ac:dyDescent="0.5">
      <c r="A160" s="10"/>
      <c r="B160" s="14"/>
      <c r="C160" s="9"/>
      <c r="D160" s="15"/>
      <c r="E160" s="17"/>
      <c r="F160" s="16"/>
      <c r="G160" s="16"/>
      <c r="H160" s="17"/>
      <c r="I160" s="16"/>
      <c r="J160" s="14"/>
      <c r="L160" s="6"/>
    </row>
    <row r="161" spans="1:11" x14ac:dyDescent="0.5">
      <c r="A161" s="10"/>
      <c r="B161" s="214"/>
      <c r="C161" s="9"/>
      <c r="D161" s="10"/>
      <c r="E161" s="17"/>
      <c r="F161" s="16"/>
      <c r="G161" s="16"/>
      <c r="H161" s="17"/>
      <c r="I161" s="16"/>
      <c r="J161" s="14"/>
    </row>
    <row r="162" spans="1:11" x14ac:dyDescent="0.5">
      <c r="A162" s="10"/>
      <c r="B162" s="14"/>
      <c r="C162" s="9"/>
      <c r="D162" s="15"/>
      <c r="E162" s="17"/>
      <c r="F162" s="16"/>
      <c r="G162" s="13"/>
      <c r="H162" s="13"/>
      <c r="I162" s="16"/>
      <c r="J162" s="14"/>
    </row>
    <row r="163" spans="1:11" x14ac:dyDescent="0.5">
      <c r="A163" s="10"/>
      <c r="B163" s="216"/>
      <c r="C163" s="9"/>
      <c r="D163" s="10"/>
      <c r="E163" s="17"/>
      <c r="F163" s="25"/>
      <c r="G163" s="16"/>
      <c r="H163" s="25"/>
      <c r="I163" s="25"/>
      <c r="J163" s="14"/>
      <c r="K163" s="6"/>
    </row>
    <row r="164" spans="1:11" s="2" customFormat="1" x14ac:dyDescent="0.5">
      <c r="A164" s="10">
        <v>2</v>
      </c>
      <c r="B164" s="217" t="s">
        <v>23</v>
      </c>
      <c r="C164" s="9"/>
      <c r="D164" s="10"/>
      <c r="E164" s="11"/>
      <c r="F164" s="9"/>
      <c r="G164" s="9"/>
      <c r="H164" s="11"/>
      <c r="I164" s="27"/>
      <c r="J164" s="21"/>
    </row>
    <row r="165" spans="1:11" x14ac:dyDescent="0.5">
      <c r="A165" s="10"/>
      <c r="B165" s="28" t="s">
        <v>24</v>
      </c>
      <c r="C165" s="16"/>
      <c r="D165" s="15" t="s">
        <v>10</v>
      </c>
      <c r="E165" s="29">
        <v>4500</v>
      </c>
      <c r="F165" s="30">
        <f t="shared" ref="F165:F192" si="0">E165*C165</f>
        <v>0</v>
      </c>
      <c r="G165" s="31">
        <v>200</v>
      </c>
      <c r="H165" s="30">
        <f t="shared" ref="H165:H170" si="1">G165*C165</f>
        <v>0</v>
      </c>
      <c r="I165" s="30">
        <f t="shared" ref="I165:I170" si="2">H165+F165</f>
        <v>0</v>
      </c>
      <c r="J165" s="14"/>
    </row>
    <row r="166" spans="1:11" x14ac:dyDescent="0.5">
      <c r="A166" s="10"/>
      <c r="B166" s="28" t="s">
        <v>25</v>
      </c>
      <c r="C166" s="16"/>
      <c r="D166" s="15" t="s">
        <v>10</v>
      </c>
      <c r="E166" s="29">
        <v>2300</v>
      </c>
      <c r="F166" s="30">
        <f t="shared" si="0"/>
        <v>0</v>
      </c>
      <c r="G166" s="31">
        <v>100</v>
      </c>
      <c r="H166" s="30">
        <f t="shared" si="1"/>
        <v>0</v>
      </c>
      <c r="I166" s="30">
        <f t="shared" si="2"/>
        <v>0</v>
      </c>
      <c r="J166" s="14"/>
    </row>
    <row r="167" spans="1:11" x14ac:dyDescent="0.5">
      <c r="A167" s="10"/>
      <c r="B167" s="28" t="s">
        <v>26</v>
      </c>
      <c r="C167" s="16"/>
      <c r="D167" s="15" t="s">
        <v>10</v>
      </c>
      <c r="E167" s="29">
        <v>670</v>
      </c>
      <c r="F167" s="30">
        <f t="shared" si="0"/>
        <v>0</v>
      </c>
      <c r="G167" s="31">
        <v>50</v>
      </c>
      <c r="H167" s="30">
        <f t="shared" si="1"/>
        <v>0</v>
      </c>
      <c r="I167" s="30">
        <f t="shared" si="2"/>
        <v>0</v>
      </c>
      <c r="J167" s="14"/>
    </row>
    <row r="168" spans="1:11" x14ac:dyDescent="0.5">
      <c r="A168" s="10"/>
      <c r="B168" s="28" t="s">
        <v>27</v>
      </c>
      <c r="C168" s="16"/>
      <c r="D168" s="15" t="s">
        <v>10</v>
      </c>
      <c r="E168" s="29">
        <v>1200</v>
      </c>
      <c r="F168" s="30">
        <f t="shared" si="0"/>
        <v>0</v>
      </c>
      <c r="G168" s="31">
        <v>200</v>
      </c>
      <c r="H168" s="30">
        <f t="shared" si="1"/>
        <v>0</v>
      </c>
      <c r="I168" s="30">
        <f t="shared" si="2"/>
        <v>0</v>
      </c>
      <c r="J168" s="14"/>
    </row>
    <row r="169" spans="1:11" x14ac:dyDescent="0.5">
      <c r="A169" s="10"/>
      <c r="B169" s="28" t="s">
        <v>28</v>
      </c>
      <c r="C169" s="16"/>
      <c r="D169" s="15" t="s">
        <v>10</v>
      </c>
      <c r="E169" s="29">
        <v>5000</v>
      </c>
      <c r="F169" s="30">
        <f t="shared" si="0"/>
        <v>0</v>
      </c>
      <c r="G169" s="31">
        <v>500</v>
      </c>
      <c r="H169" s="30">
        <f t="shared" si="1"/>
        <v>0</v>
      </c>
      <c r="I169" s="30">
        <f t="shared" si="2"/>
        <v>0</v>
      </c>
      <c r="J169" s="14"/>
    </row>
    <row r="170" spans="1:11" x14ac:dyDescent="0.5">
      <c r="A170" s="10"/>
      <c r="B170" s="28" t="s">
        <v>29</v>
      </c>
      <c r="C170" s="16"/>
      <c r="D170" s="15" t="s">
        <v>10</v>
      </c>
      <c r="E170" s="29">
        <v>11350</v>
      </c>
      <c r="F170" s="30">
        <f t="shared" si="0"/>
        <v>0</v>
      </c>
      <c r="G170" s="31">
        <v>1000</v>
      </c>
      <c r="H170" s="30">
        <f t="shared" si="1"/>
        <v>0</v>
      </c>
      <c r="I170" s="30">
        <f t="shared" si="2"/>
        <v>0</v>
      </c>
      <c r="J170" s="14"/>
    </row>
    <row r="171" spans="1:11" x14ac:dyDescent="0.5">
      <c r="A171" s="10"/>
      <c r="B171" s="28" t="s">
        <v>30</v>
      </c>
      <c r="C171" s="16"/>
      <c r="D171" s="15" t="s">
        <v>11</v>
      </c>
      <c r="E171" s="29">
        <v>120</v>
      </c>
      <c r="F171" s="30">
        <f t="shared" si="0"/>
        <v>0</v>
      </c>
      <c r="G171" s="32" t="s">
        <v>6</v>
      </c>
      <c r="H171" s="32" t="s">
        <v>6</v>
      </c>
      <c r="I171" s="30">
        <f>F171</f>
        <v>0</v>
      </c>
      <c r="J171" s="14"/>
    </row>
    <row r="172" spans="1:11" x14ac:dyDescent="0.5">
      <c r="A172" s="10"/>
      <c r="B172" s="28" t="s">
        <v>31</v>
      </c>
      <c r="C172" s="16"/>
      <c r="D172" s="15" t="s">
        <v>11</v>
      </c>
      <c r="E172" s="29">
        <v>160</v>
      </c>
      <c r="F172" s="30">
        <f t="shared" si="0"/>
        <v>0</v>
      </c>
      <c r="G172" s="31">
        <v>40</v>
      </c>
      <c r="H172" s="30">
        <f t="shared" ref="H172:H191" si="3">G172*C172</f>
        <v>0</v>
      </c>
      <c r="I172" s="30">
        <f t="shared" ref="I172:I190" si="4">H172+F172</f>
        <v>0</v>
      </c>
      <c r="J172" s="14"/>
    </row>
    <row r="173" spans="1:11" ht="43.5" x14ac:dyDescent="0.5">
      <c r="A173" s="10"/>
      <c r="B173" s="28" t="s">
        <v>32</v>
      </c>
      <c r="C173" s="16"/>
      <c r="D173" s="15" t="s">
        <v>10</v>
      </c>
      <c r="E173" s="29">
        <v>1190</v>
      </c>
      <c r="F173" s="30">
        <f t="shared" si="0"/>
        <v>0</v>
      </c>
      <c r="G173" s="31">
        <v>90</v>
      </c>
      <c r="H173" s="30">
        <f t="shared" si="3"/>
        <v>0</v>
      </c>
      <c r="I173" s="30">
        <f t="shared" si="4"/>
        <v>0</v>
      </c>
      <c r="J173" s="14"/>
    </row>
    <row r="174" spans="1:11" x14ac:dyDescent="0.5">
      <c r="A174" s="10"/>
      <c r="B174" s="28" t="s">
        <v>33</v>
      </c>
      <c r="C174" s="16"/>
      <c r="D174" s="15" t="s">
        <v>10</v>
      </c>
      <c r="E174" s="29">
        <v>240</v>
      </c>
      <c r="F174" s="30">
        <f t="shared" si="0"/>
        <v>0</v>
      </c>
      <c r="G174" s="31">
        <v>50</v>
      </c>
      <c r="H174" s="30">
        <f t="shared" si="3"/>
        <v>0</v>
      </c>
      <c r="I174" s="30">
        <f t="shared" si="4"/>
        <v>0</v>
      </c>
      <c r="J174" s="14"/>
    </row>
    <row r="175" spans="1:11" x14ac:dyDescent="0.5">
      <c r="A175" s="10"/>
      <c r="B175" s="28" t="s">
        <v>34</v>
      </c>
      <c r="C175" s="16"/>
      <c r="D175" s="15" t="s">
        <v>10</v>
      </c>
      <c r="E175" s="29">
        <v>80</v>
      </c>
      <c r="F175" s="30">
        <f t="shared" si="0"/>
        <v>0</v>
      </c>
      <c r="G175" s="31">
        <v>40</v>
      </c>
      <c r="H175" s="30">
        <f t="shared" si="3"/>
        <v>0</v>
      </c>
      <c r="I175" s="30">
        <f t="shared" si="4"/>
        <v>0</v>
      </c>
      <c r="J175" s="14"/>
    </row>
    <row r="176" spans="1:11" x14ac:dyDescent="0.5">
      <c r="A176" s="10"/>
      <c r="B176" s="28" t="s">
        <v>35</v>
      </c>
      <c r="C176" s="16"/>
      <c r="D176" s="15" t="s">
        <v>10</v>
      </c>
      <c r="E176" s="29">
        <v>100</v>
      </c>
      <c r="F176" s="30">
        <f t="shared" si="0"/>
        <v>0</v>
      </c>
      <c r="G176" s="31">
        <v>50</v>
      </c>
      <c r="H176" s="30">
        <f t="shared" si="3"/>
        <v>0</v>
      </c>
      <c r="I176" s="30">
        <f t="shared" si="4"/>
        <v>0</v>
      </c>
      <c r="J176" s="14"/>
    </row>
    <row r="177" spans="1:10" x14ac:dyDescent="0.5">
      <c r="A177" s="10"/>
      <c r="B177" s="28" t="s">
        <v>36</v>
      </c>
      <c r="C177" s="16"/>
      <c r="D177" s="15" t="s">
        <v>10</v>
      </c>
      <c r="E177" s="29">
        <v>150</v>
      </c>
      <c r="F177" s="30">
        <f t="shared" si="0"/>
        <v>0</v>
      </c>
      <c r="G177" s="31">
        <v>50</v>
      </c>
      <c r="H177" s="30">
        <f t="shared" si="3"/>
        <v>0</v>
      </c>
      <c r="I177" s="30">
        <f t="shared" si="4"/>
        <v>0</v>
      </c>
      <c r="J177" s="14"/>
    </row>
    <row r="178" spans="1:10" x14ac:dyDescent="0.5">
      <c r="A178" s="10"/>
      <c r="B178" s="28" t="s">
        <v>37</v>
      </c>
      <c r="C178" s="16"/>
      <c r="D178" s="15" t="s">
        <v>10</v>
      </c>
      <c r="E178" s="29">
        <v>180</v>
      </c>
      <c r="F178" s="30">
        <f t="shared" si="0"/>
        <v>0</v>
      </c>
      <c r="G178" s="31">
        <v>50</v>
      </c>
      <c r="H178" s="30">
        <f t="shared" si="3"/>
        <v>0</v>
      </c>
      <c r="I178" s="30">
        <f t="shared" si="4"/>
        <v>0</v>
      </c>
      <c r="J178" s="14"/>
    </row>
    <row r="179" spans="1:10" x14ac:dyDescent="0.5">
      <c r="A179" s="10"/>
      <c r="B179" s="28" t="s">
        <v>38</v>
      </c>
      <c r="C179" s="16"/>
      <c r="D179" s="15" t="s">
        <v>10</v>
      </c>
      <c r="E179" s="29">
        <v>100</v>
      </c>
      <c r="F179" s="30">
        <f t="shared" si="0"/>
        <v>0</v>
      </c>
      <c r="G179" s="31">
        <v>40</v>
      </c>
      <c r="H179" s="30">
        <f t="shared" si="3"/>
        <v>0</v>
      </c>
      <c r="I179" s="30">
        <f t="shared" si="4"/>
        <v>0</v>
      </c>
      <c r="J179" s="14"/>
    </row>
    <row r="180" spans="1:10" x14ac:dyDescent="0.5">
      <c r="A180" s="10"/>
      <c r="B180" s="28" t="s">
        <v>39</v>
      </c>
      <c r="C180" s="16"/>
      <c r="D180" s="15" t="s">
        <v>10</v>
      </c>
      <c r="E180" s="29">
        <v>150</v>
      </c>
      <c r="F180" s="30">
        <f t="shared" si="0"/>
        <v>0</v>
      </c>
      <c r="G180" s="31">
        <v>40</v>
      </c>
      <c r="H180" s="30">
        <f t="shared" si="3"/>
        <v>0</v>
      </c>
      <c r="I180" s="30">
        <f t="shared" si="4"/>
        <v>0</v>
      </c>
      <c r="J180" s="14"/>
    </row>
    <row r="181" spans="1:10" x14ac:dyDescent="0.5">
      <c r="A181" s="10"/>
      <c r="B181" s="28" t="s">
        <v>40</v>
      </c>
      <c r="C181" s="16"/>
      <c r="D181" s="15" t="s">
        <v>18</v>
      </c>
      <c r="E181" s="29">
        <v>1262</v>
      </c>
      <c r="F181" s="30">
        <f t="shared" si="0"/>
        <v>0</v>
      </c>
      <c r="G181" s="31">
        <v>300</v>
      </c>
      <c r="H181" s="30">
        <f t="shared" si="3"/>
        <v>0</v>
      </c>
      <c r="I181" s="30">
        <f t="shared" si="4"/>
        <v>0</v>
      </c>
      <c r="J181" s="14"/>
    </row>
    <row r="182" spans="1:10" x14ac:dyDescent="0.5">
      <c r="A182" s="10"/>
      <c r="B182" s="28" t="s">
        <v>41</v>
      </c>
      <c r="C182" s="16"/>
      <c r="D182" s="15" t="s">
        <v>18</v>
      </c>
      <c r="E182" s="29">
        <v>2792</v>
      </c>
      <c r="F182" s="30">
        <f>E182*C182</f>
        <v>0</v>
      </c>
      <c r="G182" s="31">
        <v>400</v>
      </c>
      <c r="H182" s="30">
        <f>G182*C182</f>
        <v>0</v>
      </c>
      <c r="I182" s="30">
        <f>H182+F182</f>
        <v>0</v>
      </c>
      <c r="J182" s="14"/>
    </row>
    <row r="183" spans="1:10" x14ac:dyDescent="0.5">
      <c r="A183" s="10"/>
      <c r="B183" s="28" t="s">
        <v>42</v>
      </c>
      <c r="C183" s="16"/>
      <c r="D183" s="15" t="s">
        <v>18</v>
      </c>
      <c r="E183" s="29">
        <v>3992</v>
      </c>
      <c r="F183" s="30">
        <f>E183*C183</f>
        <v>0</v>
      </c>
      <c r="G183" s="31">
        <v>500</v>
      </c>
      <c r="H183" s="30">
        <f>G183*C183</f>
        <v>0</v>
      </c>
      <c r="I183" s="30">
        <f>H183+F183</f>
        <v>0</v>
      </c>
      <c r="J183" s="14"/>
    </row>
    <row r="184" spans="1:10" x14ac:dyDescent="0.5">
      <c r="A184" s="10"/>
      <c r="B184" s="28" t="s">
        <v>43</v>
      </c>
      <c r="C184" s="16"/>
      <c r="D184" s="15" t="s">
        <v>18</v>
      </c>
      <c r="E184" s="29">
        <v>5616</v>
      </c>
      <c r="F184" s="30">
        <f>E184*C184</f>
        <v>0</v>
      </c>
      <c r="G184" s="31">
        <v>800</v>
      </c>
      <c r="H184" s="30">
        <f>G184*C184</f>
        <v>0</v>
      </c>
      <c r="I184" s="30">
        <f>H184+F184</f>
        <v>0</v>
      </c>
      <c r="J184" s="14"/>
    </row>
    <row r="185" spans="1:10" s="39" customFormat="1" ht="87" x14ac:dyDescent="0.5">
      <c r="A185" s="52"/>
      <c r="B185" s="187" t="s">
        <v>69</v>
      </c>
      <c r="C185" s="11">
        <v>50</v>
      </c>
      <c r="D185" s="10" t="s">
        <v>17</v>
      </c>
      <c r="E185" s="11">
        <v>6</v>
      </c>
      <c r="F185" s="54">
        <f t="shared" ref="F185" si="5">C185*E185</f>
        <v>300</v>
      </c>
      <c r="G185" s="54">
        <v>4</v>
      </c>
      <c r="H185" s="54">
        <f t="shared" ref="H185" si="6">G185*C185</f>
        <v>200</v>
      </c>
      <c r="I185" s="54">
        <f t="shared" ref="I185" si="7">F185+H185</f>
        <v>500</v>
      </c>
      <c r="J185" s="327"/>
    </row>
    <row r="186" spans="1:10" x14ac:dyDescent="0.5">
      <c r="A186" s="10"/>
      <c r="B186" s="28" t="s">
        <v>44</v>
      </c>
      <c r="C186" s="16"/>
      <c r="D186" s="15" t="s">
        <v>17</v>
      </c>
      <c r="E186" s="29">
        <v>58</v>
      </c>
      <c r="F186" s="30">
        <f t="shared" si="0"/>
        <v>0</v>
      </c>
      <c r="G186" s="31">
        <v>8</v>
      </c>
      <c r="H186" s="30">
        <f t="shared" si="3"/>
        <v>0</v>
      </c>
      <c r="I186" s="30">
        <f t="shared" si="4"/>
        <v>0</v>
      </c>
      <c r="J186" s="14"/>
    </row>
    <row r="187" spans="1:10" s="39" customFormat="1" ht="87" x14ac:dyDescent="0.5">
      <c r="A187" s="52"/>
      <c r="B187" s="187" t="s">
        <v>70</v>
      </c>
      <c r="C187" s="11">
        <v>50</v>
      </c>
      <c r="D187" s="10" t="s">
        <v>17</v>
      </c>
      <c r="E187" s="11">
        <v>9</v>
      </c>
      <c r="F187" s="54">
        <f t="shared" ref="F187" si="8">C187*E187</f>
        <v>450</v>
      </c>
      <c r="G187" s="54">
        <v>6</v>
      </c>
      <c r="H187" s="54">
        <f t="shared" si="3"/>
        <v>300</v>
      </c>
      <c r="I187" s="54">
        <f t="shared" ref="I187" si="9">F187+H187</f>
        <v>750</v>
      </c>
      <c r="J187" s="327"/>
    </row>
    <row r="188" spans="1:10" x14ac:dyDescent="0.5">
      <c r="A188" s="10"/>
      <c r="B188" s="28" t="s">
        <v>45</v>
      </c>
      <c r="C188" s="16"/>
      <c r="D188" s="15" t="s">
        <v>17</v>
      </c>
      <c r="E188" s="29">
        <v>121</v>
      </c>
      <c r="F188" s="30">
        <f t="shared" si="0"/>
        <v>0</v>
      </c>
      <c r="G188" s="31">
        <v>10</v>
      </c>
      <c r="H188" s="30">
        <f t="shared" si="3"/>
        <v>0</v>
      </c>
      <c r="I188" s="30">
        <f t="shared" si="4"/>
        <v>0</v>
      </c>
      <c r="J188" s="14"/>
    </row>
    <row r="189" spans="1:10" s="39" customFormat="1" ht="87" x14ac:dyDescent="0.5">
      <c r="A189" s="52"/>
      <c r="B189" s="187" t="s">
        <v>71</v>
      </c>
      <c r="C189" s="11">
        <v>30</v>
      </c>
      <c r="D189" s="10" t="s">
        <v>17</v>
      </c>
      <c r="E189" s="11">
        <v>13</v>
      </c>
      <c r="F189" s="54">
        <f t="shared" ref="F189" si="10">C189*E189</f>
        <v>390</v>
      </c>
      <c r="G189" s="54">
        <v>10</v>
      </c>
      <c r="H189" s="54">
        <f t="shared" si="3"/>
        <v>300</v>
      </c>
      <c r="I189" s="54">
        <f t="shared" ref="I189" si="11">F189+H189</f>
        <v>690</v>
      </c>
      <c r="J189" s="327"/>
    </row>
    <row r="190" spans="1:10" x14ac:dyDescent="0.5">
      <c r="A190" s="10"/>
      <c r="B190" s="28" t="s">
        <v>46</v>
      </c>
      <c r="C190" s="16"/>
      <c r="D190" s="15" t="s">
        <v>17</v>
      </c>
      <c r="E190" s="29">
        <v>435</v>
      </c>
      <c r="F190" s="30">
        <f t="shared" si="0"/>
        <v>0</v>
      </c>
      <c r="G190" s="31">
        <v>14</v>
      </c>
      <c r="H190" s="30">
        <f t="shared" si="3"/>
        <v>0</v>
      </c>
      <c r="I190" s="30">
        <f t="shared" si="4"/>
        <v>0</v>
      </c>
      <c r="J190" s="14"/>
    </row>
    <row r="191" spans="1:10" s="39" customFormat="1" ht="130.5" x14ac:dyDescent="0.5">
      <c r="A191" s="52"/>
      <c r="B191" s="215" t="s">
        <v>72</v>
      </c>
      <c r="C191" s="11">
        <v>44</v>
      </c>
      <c r="D191" s="10" t="s">
        <v>17</v>
      </c>
      <c r="E191" s="11">
        <v>50</v>
      </c>
      <c r="F191" s="54">
        <f t="shared" ref="F191" si="12">C191*E191</f>
        <v>2200</v>
      </c>
      <c r="G191" s="54">
        <v>25</v>
      </c>
      <c r="H191" s="54">
        <f t="shared" si="3"/>
        <v>1100</v>
      </c>
      <c r="I191" s="54">
        <f t="shared" ref="I191" si="13">F191+H191</f>
        <v>3300</v>
      </c>
      <c r="J191" s="327"/>
    </row>
    <row r="192" spans="1:10" x14ac:dyDescent="0.5">
      <c r="A192" s="10"/>
      <c r="B192" s="28" t="s">
        <v>47</v>
      </c>
      <c r="C192" s="16"/>
      <c r="D192" s="15" t="s">
        <v>14</v>
      </c>
      <c r="E192" s="29">
        <v>470</v>
      </c>
      <c r="F192" s="30">
        <f t="shared" si="0"/>
        <v>0</v>
      </c>
      <c r="G192" s="31">
        <v>45</v>
      </c>
      <c r="H192" s="30">
        <f>G192*C192</f>
        <v>0</v>
      </c>
      <c r="I192" s="30">
        <f>H192+F192</f>
        <v>0</v>
      </c>
      <c r="J192" s="14"/>
    </row>
    <row r="193" spans="1:11" x14ac:dyDescent="0.5">
      <c r="A193" s="10"/>
      <c r="B193" s="28" t="s">
        <v>48</v>
      </c>
      <c r="C193" s="16"/>
      <c r="D193" s="15" t="s">
        <v>14</v>
      </c>
      <c r="E193" s="29">
        <v>640</v>
      </c>
      <c r="F193" s="30">
        <f>E193*C193</f>
        <v>0</v>
      </c>
      <c r="G193" s="31">
        <v>55</v>
      </c>
      <c r="H193" s="30">
        <f>G193*C193</f>
        <v>0</v>
      </c>
      <c r="I193" s="30">
        <f>H193+F193</f>
        <v>0</v>
      </c>
      <c r="J193" s="14"/>
    </row>
    <row r="194" spans="1:11" x14ac:dyDescent="0.5">
      <c r="A194" s="10"/>
      <c r="B194" s="28" t="s">
        <v>49</v>
      </c>
      <c r="C194" s="16"/>
      <c r="D194" s="15" t="s">
        <v>50</v>
      </c>
      <c r="E194" s="29">
        <v>2000</v>
      </c>
      <c r="F194" s="30">
        <f>E194*C194</f>
        <v>0</v>
      </c>
      <c r="G194" s="31">
        <v>300</v>
      </c>
      <c r="H194" s="30">
        <f>G194*C194</f>
        <v>0</v>
      </c>
      <c r="I194" s="30">
        <f>H194+F194</f>
        <v>0</v>
      </c>
      <c r="J194" s="14"/>
    </row>
    <row r="195" spans="1:11" s="39" customFormat="1" ht="87" x14ac:dyDescent="0.5">
      <c r="A195" s="52"/>
      <c r="B195" s="187" t="s">
        <v>73</v>
      </c>
      <c r="C195" s="11">
        <v>4</v>
      </c>
      <c r="D195" s="10" t="s">
        <v>10</v>
      </c>
      <c r="E195" s="11">
        <v>120</v>
      </c>
      <c r="F195" s="54">
        <f t="shared" ref="F195" si="14">C195*E195</f>
        <v>480</v>
      </c>
      <c r="G195" s="54">
        <v>40</v>
      </c>
      <c r="H195" s="54">
        <f t="shared" ref="H195:H197" si="15">G195*C195</f>
        <v>160</v>
      </c>
      <c r="I195" s="54">
        <f t="shared" ref="I195" si="16">F195+H195</f>
        <v>640</v>
      </c>
      <c r="J195" s="327"/>
    </row>
    <row r="196" spans="1:11" s="39" customFormat="1" ht="43.5" x14ac:dyDescent="0.5">
      <c r="A196" s="49"/>
      <c r="B196" s="56" t="s">
        <v>74</v>
      </c>
      <c r="C196" s="17">
        <v>4</v>
      </c>
      <c r="D196" s="15" t="s">
        <v>16</v>
      </c>
      <c r="E196" s="17"/>
      <c r="F196" s="95"/>
      <c r="G196" s="54">
        <v>3500</v>
      </c>
      <c r="H196" s="54">
        <f t="shared" si="15"/>
        <v>14000</v>
      </c>
      <c r="I196" s="95">
        <f>F196+H196</f>
        <v>14000</v>
      </c>
      <c r="J196" s="15"/>
    </row>
    <row r="197" spans="1:11" s="39" customFormat="1" ht="87" x14ac:dyDescent="0.5">
      <c r="A197" s="52"/>
      <c r="B197" s="187" t="s">
        <v>75</v>
      </c>
      <c r="C197" s="11">
        <v>2</v>
      </c>
      <c r="D197" s="10" t="s">
        <v>16</v>
      </c>
      <c r="E197" s="11"/>
      <c r="F197" s="54"/>
      <c r="G197" s="54">
        <v>300</v>
      </c>
      <c r="H197" s="54">
        <f t="shared" si="15"/>
        <v>600</v>
      </c>
      <c r="I197" s="54">
        <f>F197+H197</f>
        <v>600</v>
      </c>
      <c r="J197" s="327"/>
    </row>
    <row r="198" spans="1:11" x14ac:dyDescent="0.5">
      <c r="A198" s="10"/>
      <c r="B198" s="28" t="s">
        <v>51</v>
      </c>
      <c r="C198" s="16"/>
      <c r="D198" s="15" t="s">
        <v>15</v>
      </c>
      <c r="E198" s="29">
        <v>20000</v>
      </c>
      <c r="F198" s="30">
        <f>E198*C198</f>
        <v>0</v>
      </c>
      <c r="G198" s="32" t="s">
        <v>6</v>
      </c>
      <c r="H198" s="32" t="s">
        <v>6</v>
      </c>
      <c r="I198" s="30">
        <f>F198</f>
        <v>0</v>
      </c>
      <c r="J198" s="14"/>
    </row>
    <row r="199" spans="1:11" x14ac:dyDescent="0.5">
      <c r="A199" s="10"/>
      <c r="B199" s="28" t="s">
        <v>52</v>
      </c>
      <c r="C199" s="16"/>
      <c r="D199" s="15" t="s">
        <v>15</v>
      </c>
      <c r="E199" s="10" t="s">
        <v>6</v>
      </c>
      <c r="F199" s="10" t="s">
        <v>6</v>
      </c>
      <c r="G199" s="9">
        <v>5000</v>
      </c>
      <c r="H199" s="11">
        <f>G199*C199</f>
        <v>0</v>
      </c>
      <c r="I199" s="9">
        <f>C199*G199</f>
        <v>0</v>
      </c>
      <c r="J199" s="14"/>
    </row>
    <row r="200" spans="1:11" x14ac:dyDescent="0.5">
      <c r="A200" s="10"/>
      <c r="B200" s="28" t="s">
        <v>53</v>
      </c>
      <c r="C200" s="16"/>
      <c r="D200" s="15" t="s">
        <v>15</v>
      </c>
      <c r="E200" s="10" t="s">
        <v>6</v>
      </c>
      <c r="F200" s="10" t="s">
        <v>6</v>
      </c>
      <c r="G200" s="9">
        <v>20000</v>
      </c>
      <c r="H200" s="11">
        <f>G200*C200</f>
        <v>0</v>
      </c>
      <c r="I200" s="9">
        <f>C200*G200</f>
        <v>0</v>
      </c>
      <c r="J200" s="14"/>
    </row>
    <row r="201" spans="1:11" ht="130.5" x14ac:dyDescent="0.5">
      <c r="A201" s="10"/>
      <c r="B201" s="216" t="s">
        <v>54</v>
      </c>
      <c r="C201" s="9"/>
      <c r="D201" s="10"/>
      <c r="E201" s="17"/>
      <c r="F201" s="25">
        <f>SUM(F165:F200)</f>
        <v>3820</v>
      </c>
      <c r="G201" s="25"/>
      <c r="H201" s="25">
        <f>SUM(H165:H200)</f>
        <v>16660</v>
      </c>
      <c r="I201" s="25">
        <f>SUM(I165:I200)</f>
        <v>20480</v>
      </c>
      <c r="J201" s="14"/>
      <c r="K201" s="6">
        <f>SUM(I165:I200)</f>
        <v>20480</v>
      </c>
    </row>
    <row r="202" spans="1:11" x14ac:dyDescent="0.5">
      <c r="A202" s="10">
        <v>3</v>
      </c>
      <c r="B202" s="210" t="s">
        <v>55</v>
      </c>
      <c r="C202" s="9"/>
      <c r="D202" s="10"/>
      <c r="E202" s="17"/>
      <c r="F202" s="16"/>
      <c r="G202" s="16"/>
      <c r="H202" s="17"/>
      <c r="I202" s="25"/>
      <c r="J202" s="14"/>
    </row>
    <row r="203" spans="1:11" x14ac:dyDescent="0.5">
      <c r="A203" s="10"/>
      <c r="B203" s="152" t="s">
        <v>56</v>
      </c>
      <c r="C203" s="9"/>
      <c r="D203" s="10" t="s">
        <v>16</v>
      </c>
      <c r="E203" s="29">
        <v>191400</v>
      </c>
      <c r="F203" s="30">
        <f>E203*C203</f>
        <v>0</v>
      </c>
      <c r="G203" s="31">
        <v>9000</v>
      </c>
      <c r="H203" s="30">
        <f>G203*C203</f>
        <v>0</v>
      </c>
      <c r="I203" s="30">
        <f>H203+F203</f>
        <v>0</v>
      </c>
      <c r="J203" s="14"/>
    </row>
    <row r="204" spans="1:11" x14ac:dyDescent="0.5">
      <c r="A204" s="10"/>
      <c r="B204" s="152" t="s">
        <v>57</v>
      </c>
      <c r="C204" s="9"/>
      <c r="D204" s="10" t="s">
        <v>16</v>
      </c>
      <c r="E204" s="29">
        <v>7500</v>
      </c>
      <c r="F204" s="30">
        <f>E204*C204</f>
        <v>0</v>
      </c>
      <c r="G204" s="31">
        <v>500</v>
      </c>
      <c r="H204" s="30">
        <f>G204*C204</f>
        <v>0</v>
      </c>
      <c r="I204" s="30">
        <f>H204+F204</f>
        <v>0</v>
      </c>
      <c r="J204" s="14"/>
    </row>
    <row r="205" spans="1:11" x14ac:dyDescent="0.5">
      <c r="A205" s="10"/>
      <c r="B205" s="216" t="s">
        <v>58</v>
      </c>
      <c r="C205" s="9"/>
      <c r="D205" s="10"/>
      <c r="E205" s="17"/>
      <c r="F205" s="25">
        <f>SUM(F203:F204)</f>
        <v>0</v>
      </c>
      <c r="G205" s="25"/>
      <c r="H205" s="34">
        <f>SUM(H203:H204)</f>
        <v>0</v>
      </c>
      <c r="I205" s="25">
        <f>SUM(I203:I204)</f>
        <v>0</v>
      </c>
      <c r="J205" s="14"/>
      <c r="K205" s="6">
        <f>SUM(I203:I204)</f>
        <v>0</v>
      </c>
    </row>
    <row r="206" spans="1:11" s="39" customFormat="1" x14ac:dyDescent="0.5">
      <c r="A206" s="52">
        <v>4</v>
      </c>
      <c r="B206" s="217" t="s">
        <v>20</v>
      </c>
      <c r="C206" s="11"/>
      <c r="D206" s="10"/>
      <c r="E206" s="11"/>
      <c r="F206" s="54"/>
      <c r="G206" s="54"/>
      <c r="H206" s="54"/>
      <c r="I206" s="54"/>
      <c r="J206" s="327"/>
    </row>
    <row r="207" spans="1:11" s="39" customFormat="1" ht="43.5" x14ac:dyDescent="0.5">
      <c r="A207" s="49"/>
      <c r="B207" s="56" t="s">
        <v>76</v>
      </c>
      <c r="C207" s="17">
        <v>4</v>
      </c>
      <c r="D207" s="15" t="s">
        <v>16</v>
      </c>
      <c r="E207" s="17">
        <v>36500</v>
      </c>
      <c r="F207" s="95">
        <f>C207*E207</f>
        <v>146000</v>
      </c>
      <c r="G207" s="397" t="s">
        <v>77</v>
      </c>
      <c r="H207" s="397"/>
      <c r="I207" s="95">
        <f>F207+H207</f>
        <v>146000</v>
      </c>
      <c r="J207" s="15"/>
    </row>
    <row r="208" spans="1:11" s="39" customFormat="1" ht="130.5" x14ac:dyDescent="0.5">
      <c r="A208" s="52"/>
      <c r="B208" s="187" t="s">
        <v>78</v>
      </c>
      <c r="C208" s="11">
        <v>2</v>
      </c>
      <c r="D208" s="10" t="s">
        <v>16</v>
      </c>
      <c r="E208" s="11">
        <v>750</v>
      </c>
      <c r="F208" s="54">
        <f>C208*E208</f>
        <v>1500</v>
      </c>
      <c r="G208" s="397" t="s">
        <v>77</v>
      </c>
      <c r="H208" s="397"/>
      <c r="I208" s="54">
        <f>F208+H208</f>
        <v>1500</v>
      </c>
      <c r="J208" s="327"/>
    </row>
    <row r="209" spans="1:10" s="39" customFormat="1" x14ac:dyDescent="0.5">
      <c r="A209" s="52"/>
      <c r="B209" s="187"/>
      <c r="C209" s="10"/>
      <c r="D209" s="10"/>
      <c r="E209" s="10"/>
      <c r="F209" s="54"/>
      <c r="G209" s="54"/>
      <c r="H209" s="54"/>
      <c r="I209" s="54"/>
      <c r="J209" s="327"/>
    </row>
    <row r="210" spans="1:10" s="39" customFormat="1" ht="174" x14ac:dyDescent="0.5">
      <c r="A210" s="52"/>
      <c r="B210" s="188" t="s">
        <v>79</v>
      </c>
      <c r="C210" s="10"/>
      <c r="D210" s="10"/>
      <c r="E210" s="10"/>
      <c r="F210" s="58">
        <f>SUM(F207:F209)</f>
        <v>147500</v>
      </c>
      <c r="G210" s="58"/>
      <c r="H210" s="58">
        <f>SUM(H207:H209)</f>
        <v>0</v>
      </c>
      <c r="I210" s="58">
        <f>SUM(F210:H210)</f>
        <v>147500</v>
      </c>
      <c r="J210" s="327"/>
    </row>
  </sheetData>
  <mergeCells count="21">
    <mergeCell ref="G9:H9"/>
    <mergeCell ref="J9:J10"/>
    <mergeCell ref="G207:H207"/>
    <mergeCell ref="G208:H208"/>
    <mergeCell ref="A2:J2"/>
    <mergeCell ref="A3:G3"/>
    <mergeCell ref="A4:G4"/>
    <mergeCell ref="A5:B5"/>
    <mergeCell ref="A6:G6"/>
    <mergeCell ref="A9:A10"/>
    <mergeCell ref="B9:B10"/>
    <mergeCell ref="C9:C10"/>
    <mergeCell ref="D9:D10"/>
    <mergeCell ref="E9:F9"/>
    <mergeCell ref="A41:A42"/>
    <mergeCell ref="B41:B42"/>
    <mergeCell ref="C41:C42"/>
    <mergeCell ref="D41:D42"/>
    <mergeCell ref="E41:F41"/>
    <mergeCell ref="G41:H41"/>
    <mergeCell ref="J41:J42"/>
  </mergeCells>
  <pageMargins left="0.7" right="0.7" top="0.75" bottom="0.75" header="0.3" footer="0.3"/>
  <pageSetup paperSize="9" scale="84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L61"/>
  <sheetViews>
    <sheetView view="pageBreakPreview" topLeftCell="A19" zoomScaleSheetLayoutView="100" workbookViewId="0">
      <selection activeCell="J29" sqref="J29"/>
    </sheetView>
  </sheetViews>
  <sheetFormatPr defaultColWidth="9" defaultRowHeight="21.75" x14ac:dyDescent="0.5"/>
  <cols>
    <col min="1" max="1" width="6.33203125" style="3" customWidth="1"/>
    <col min="2" max="2" width="59.83203125" style="3" bestFit="1" customWidth="1"/>
    <col min="3" max="3" width="6.33203125" style="3" hidden="1" customWidth="1"/>
    <col min="4" max="4" width="9.1640625" style="3" bestFit="1" customWidth="1"/>
    <col min="5" max="5" width="11.33203125" style="3" bestFit="1" customWidth="1"/>
    <col min="6" max="6" width="8.83203125" style="3" hidden="1" customWidth="1"/>
    <col min="7" max="7" width="11.33203125" style="3" bestFit="1" customWidth="1"/>
    <col min="8" max="8" width="8.83203125" style="3" hidden="1" customWidth="1"/>
    <col min="9" max="9" width="15.5" style="3" hidden="1" customWidth="1"/>
    <col min="10" max="10" width="21.1640625" style="189" customWidth="1"/>
    <col min="11" max="11" width="10.33203125" style="3" bestFit="1" customWidth="1"/>
    <col min="12" max="256" width="9" style="3"/>
    <col min="257" max="257" width="6.33203125" style="3" customWidth="1"/>
    <col min="258" max="258" width="74.1640625" style="3" customWidth="1"/>
    <col min="259" max="259" width="7.5" style="3" customWidth="1"/>
    <col min="260" max="260" width="7" style="3" customWidth="1"/>
    <col min="261" max="261" width="10" style="3" bestFit="1" customWidth="1"/>
    <col min="262" max="262" width="10.6640625" style="3" bestFit="1" customWidth="1"/>
    <col min="263" max="263" width="8.83203125" style="3" customWidth="1"/>
    <col min="264" max="264" width="10.83203125" style="3" customWidth="1"/>
    <col min="265" max="265" width="14.83203125" style="3" customWidth="1"/>
    <col min="266" max="266" width="8.6640625" style="3" customWidth="1"/>
    <col min="267" max="267" width="10.33203125" style="3" bestFit="1" customWidth="1"/>
    <col min="268" max="512" width="9" style="3"/>
    <col min="513" max="513" width="6.33203125" style="3" customWidth="1"/>
    <col min="514" max="514" width="74.1640625" style="3" customWidth="1"/>
    <col min="515" max="515" width="7.5" style="3" customWidth="1"/>
    <col min="516" max="516" width="7" style="3" customWidth="1"/>
    <col min="517" max="517" width="10" style="3" bestFit="1" customWidth="1"/>
    <col min="518" max="518" width="10.6640625" style="3" bestFit="1" customWidth="1"/>
    <col min="519" max="519" width="8.83203125" style="3" customWidth="1"/>
    <col min="520" max="520" width="10.83203125" style="3" customWidth="1"/>
    <col min="521" max="521" width="14.83203125" style="3" customWidth="1"/>
    <col min="522" max="522" width="8.6640625" style="3" customWidth="1"/>
    <col min="523" max="523" width="10.33203125" style="3" bestFit="1" customWidth="1"/>
    <col min="524" max="768" width="9" style="3"/>
    <col min="769" max="769" width="6.33203125" style="3" customWidth="1"/>
    <col min="770" max="770" width="74.1640625" style="3" customWidth="1"/>
    <col min="771" max="771" width="7.5" style="3" customWidth="1"/>
    <col min="772" max="772" width="7" style="3" customWidth="1"/>
    <col min="773" max="773" width="10" style="3" bestFit="1" customWidth="1"/>
    <col min="774" max="774" width="10.6640625" style="3" bestFit="1" customWidth="1"/>
    <col min="775" max="775" width="8.83203125" style="3" customWidth="1"/>
    <col min="776" max="776" width="10.83203125" style="3" customWidth="1"/>
    <col min="777" max="777" width="14.83203125" style="3" customWidth="1"/>
    <col min="778" max="778" width="8.6640625" style="3" customWidth="1"/>
    <col min="779" max="779" width="10.33203125" style="3" bestFit="1" customWidth="1"/>
    <col min="780" max="1024" width="9" style="3"/>
    <col min="1025" max="1025" width="6.33203125" style="3" customWidth="1"/>
    <col min="1026" max="1026" width="74.1640625" style="3" customWidth="1"/>
    <col min="1027" max="1027" width="7.5" style="3" customWidth="1"/>
    <col min="1028" max="1028" width="7" style="3" customWidth="1"/>
    <col min="1029" max="1029" width="10" style="3" bestFit="1" customWidth="1"/>
    <col min="1030" max="1030" width="10.6640625" style="3" bestFit="1" customWidth="1"/>
    <col min="1031" max="1031" width="8.83203125" style="3" customWidth="1"/>
    <col min="1032" max="1032" width="10.83203125" style="3" customWidth="1"/>
    <col min="1033" max="1033" width="14.83203125" style="3" customWidth="1"/>
    <col min="1034" max="1034" width="8.6640625" style="3" customWidth="1"/>
    <col min="1035" max="1035" width="10.33203125" style="3" bestFit="1" customWidth="1"/>
    <col min="1036" max="1280" width="9" style="3"/>
    <col min="1281" max="1281" width="6.33203125" style="3" customWidth="1"/>
    <col min="1282" max="1282" width="74.1640625" style="3" customWidth="1"/>
    <col min="1283" max="1283" width="7.5" style="3" customWidth="1"/>
    <col min="1284" max="1284" width="7" style="3" customWidth="1"/>
    <col min="1285" max="1285" width="10" style="3" bestFit="1" customWidth="1"/>
    <col min="1286" max="1286" width="10.6640625" style="3" bestFit="1" customWidth="1"/>
    <col min="1287" max="1287" width="8.83203125" style="3" customWidth="1"/>
    <col min="1288" max="1288" width="10.83203125" style="3" customWidth="1"/>
    <col min="1289" max="1289" width="14.83203125" style="3" customWidth="1"/>
    <col min="1290" max="1290" width="8.6640625" style="3" customWidth="1"/>
    <col min="1291" max="1291" width="10.33203125" style="3" bestFit="1" customWidth="1"/>
    <col min="1292" max="1536" width="9" style="3"/>
    <col min="1537" max="1537" width="6.33203125" style="3" customWidth="1"/>
    <col min="1538" max="1538" width="74.1640625" style="3" customWidth="1"/>
    <col min="1539" max="1539" width="7.5" style="3" customWidth="1"/>
    <col min="1540" max="1540" width="7" style="3" customWidth="1"/>
    <col min="1541" max="1541" width="10" style="3" bestFit="1" customWidth="1"/>
    <col min="1542" max="1542" width="10.6640625" style="3" bestFit="1" customWidth="1"/>
    <col min="1543" max="1543" width="8.83203125" style="3" customWidth="1"/>
    <col min="1544" max="1544" width="10.83203125" style="3" customWidth="1"/>
    <col min="1545" max="1545" width="14.83203125" style="3" customWidth="1"/>
    <col min="1546" max="1546" width="8.6640625" style="3" customWidth="1"/>
    <col min="1547" max="1547" width="10.33203125" style="3" bestFit="1" customWidth="1"/>
    <col min="1548" max="1792" width="9" style="3"/>
    <col min="1793" max="1793" width="6.33203125" style="3" customWidth="1"/>
    <col min="1794" max="1794" width="74.1640625" style="3" customWidth="1"/>
    <col min="1795" max="1795" width="7.5" style="3" customWidth="1"/>
    <col min="1796" max="1796" width="7" style="3" customWidth="1"/>
    <col min="1797" max="1797" width="10" style="3" bestFit="1" customWidth="1"/>
    <col min="1798" max="1798" width="10.6640625" style="3" bestFit="1" customWidth="1"/>
    <col min="1799" max="1799" width="8.83203125" style="3" customWidth="1"/>
    <col min="1800" max="1800" width="10.83203125" style="3" customWidth="1"/>
    <col min="1801" max="1801" width="14.83203125" style="3" customWidth="1"/>
    <col min="1802" max="1802" width="8.6640625" style="3" customWidth="1"/>
    <col min="1803" max="1803" width="10.33203125" style="3" bestFit="1" customWidth="1"/>
    <col min="1804" max="2048" width="9" style="3"/>
    <col min="2049" max="2049" width="6.33203125" style="3" customWidth="1"/>
    <col min="2050" max="2050" width="74.1640625" style="3" customWidth="1"/>
    <col min="2051" max="2051" width="7.5" style="3" customWidth="1"/>
    <col min="2052" max="2052" width="7" style="3" customWidth="1"/>
    <col min="2053" max="2053" width="10" style="3" bestFit="1" customWidth="1"/>
    <col min="2054" max="2054" width="10.6640625" style="3" bestFit="1" customWidth="1"/>
    <col min="2055" max="2055" width="8.83203125" style="3" customWidth="1"/>
    <col min="2056" max="2056" width="10.83203125" style="3" customWidth="1"/>
    <col min="2057" max="2057" width="14.83203125" style="3" customWidth="1"/>
    <col min="2058" max="2058" width="8.6640625" style="3" customWidth="1"/>
    <col min="2059" max="2059" width="10.33203125" style="3" bestFit="1" customWidth="1"/>
    <col min="2060" max="2304" width="9" style="3"/>
    <col min="2305" max="2305" width="6.33203125" style="3" customWidth="1"/>
    <col min="2306" max="2306" width="74.1640625" style="3" customWidth="1"/>
    <col min="2307" max="2307" width="7.5" style="3" customWidth="1"/>
    <col min="2308" max="2308" width="7" style="3" customWidth="1"/>
    <col min="2309" max="2309" width="10" style="3" bestFit="1" customWidth="1"/>
    <col min="2310" max="2310" width="10.6640625" style="3" bestFit="1" customWidth="1"/>
    <col min="2311" max="2311" width="8.83203125" style="3" customWidth="1"/>
    <col min="2312" max="2312" width="10.83203125" style="3" customWidth="1"/>
    <col min="2313" max="2313" width="14.83203125" style="3" customWidth="1"/>
    <col min="2314" max="2314" width="8.6640625" style="3" customWidth="1"/>
    <col min="2315" max="2315" width="10.33203125" style="3" bestFit="1" customWidth="1"/>
    <col min="2316" max="2560" width="9" style="3"/>
    <col min="2561" max="2561" width="6.33203125" style="3" customWidth="1"/>
    <col min="2562" max="2562" width="74.1640625" style="3" customWidth="1"/>
    <col min="2563" max="2563" width="7.5" style="3" customWidth="1"/>
    <col min="2564" max="2564" width="7" style="3" customWidth="1"/>
    <col min="2565" max="2565" width="10" style="3" bestFit="1" customWidth="1"/>
    <col min="2566" max="2566" width="10.6640625" style="3" bestFit="1" customWidth="1"/>
    <col min="2567" max="2567" width="8.83203125" style="3" customWidth="1"/>
    <col min="2568" max="2568" width="10.83203125" style="3" customWidth="1"/>
    <col min="2569" max="2569" width="14.83203125" style="3" customWidth="1"/>
    <col min="2570" max="2570" width="8.6640625" style="3" customWidth="1"/>
    <col min="2571" max="2571" width="10.33203125" style="3" bestFit="1" customWidth="1"/>
    <col min="2572" max="2816" width="9" style="3"/>
    <col min="2817" max="2817" width="6.33203125" style="3" customWidth="1"/>
    <col min="2818" max="2818" width="74.1640625" style="3" customWidth="1"/>
    <col min="2819" max="2819" width="7.5" style="3" customWidth="1"/>
    <col min="2820" max="2820" width="7" style="3" customWidth="1"/>
    <col min="2821" max="2821" width="10" style="3" bestFit="1" customWidth="1"/>
    <col min="2822" max="2822" width="10.6640625" style="3" bestFit="1" customWidth="1"/>
    <col min="2823" max="2823" width="8.83203125" style="3" customWidth="1"/>
    <col min="2824" max="2824" width="10.83203125" style="3" customWidth="1"/>
    <col min="2825" max="2825" width="14.83203125" style="3" customWidth="1"/>
    <col min="2826" max="2826" width="8.6640625" style="3" customWidth="1"/>
    <col min="2827" max="2827" width="10.33203125" style="3" bestFit="1" customWidth="1"/>
    <col min="2828" max="3072" width="9" style="3"/>
    <col min="3073" max="3073" width="6.33203125" style="3" customWidth="1"/>
    <col min="3074" max="3074" width="74.1640625" style="3" customWidth="1"/>
    <col min="3075" max="3075" width="7.5" style="3" customWidth="1"/>
    <col min="3076" max="3076" width="7" style="3" customWidth="1"/>
    <col min="3077" max="3077" width="10" style="3" bestFit="1" customWidth="1"/>
    <col min="3078" max="3078" width="10.6640625" style="3" bestFit="1" customWidth="1"/>
    <col min="3079" max="3079" width="8.83203125" style="3" customWidth="1"/>
    <col min="3080" max="3080" width="10.83203125" style="3" customWidth="1"/>
    <col min="3081" max="3081" width="14.83203125" style="3" customWidth="1"/>
    <col min="3082" max="3082" width="8.6640625" style="3" customWidth="1"/>
    <col min="3083" max="3083" width="10.33203125" style="3" bestFit="1" customWidth="1"/>
    <col min="3084" max="3328" width="9" style="3"/>
    <col min="3329" max="3329" width="6.33203125" style="3" customWidth="1"/>
    <col min="3330" max="3330" width="74.1640625" style="3" customWidth="1"/>
    <col min="3331" max="3331" width="7.5" style="3" customWidth="1"/>
    <col min="3332" max="3332" width="7" style="3" customWidth="1"/>
    <col min="3333" max="3333" width="10" style="3" bestFit="1" customWidth="1"/>
    <col min="3334" max="3334" width="10.6640625" style="3" bestFit="1" customWidth="1"/>
    <col min="3335" max="3335" width="8.83203125" style="3" customWidth="1"/>
    <col min="3336" max="3336" width="10.83203125" style="3" customWidth="1"/>
    <col min="3337" max="3337" width="14.83203125" style="3" customWidth="1"/>
    <col min="3338" max="3338" width="8.6640625" style="3" customWidth="1"/>
    <col min="3339" max="3339" width="10.33203125" style="3" bestFit="1" customWidth="1"/>
    <col min="3340" max="3584" width="9" style="3"/>
    <col min="3585" max="3585" width="6.33203125" style="3" customWidth="1"/>
    <col min="3586" max="3586" width="74.1640625" style="3" customWidth="1"/>
    <col min="3587" max="3587" width="7.5" style="3" customWidth="1"/>
    <col min="3588" max="3588" width="7" style="3" customWidth="1"/>
    <col min="3589" max="3589" width="10" style="3" bestFit="1" customWidth="1"/>
    <col min="3590" max="3590" width="10.6640625" style="3" bestFit="1" customWidth="1"/>
    <col min="3591" max="3591" width="8.83203125" style="3" customWidth="1"/>
    <col min="3592" max="3592" width="10.83203125" style="3" customWidth="1"/>
    <col min="3593" max="3593" width="14.83203125" style="3" customWidth="1"/>
    <col min="3594" max="3594" width="8.6640625" style="3" customWidth="1"/>
    <col min="3595" max="3595" width="10.33203125" style="3" bestFit="1" customWidth="1"/>
    <col min="3596" max="3840" width="9" style="3"/>
    <col min="3841" max="3841" width="6.33203125" style="3" customWidth="1"/>
    <col min="3842" max="3842" width="74.1640625" style="3" customWidth="1"/>
    <col min="3843" max="3843" width="7.5" style="3" customWidth="1"/>
    <col min="3844" max="3844" width="7" style="3" customWidth="1"/>
    <col min="3845" max="3845" width="10" style="3" bestFit="1" customWidth="1"/>
    <col min="3846" max="3846" width="10.6640625" style="3" bestFit="1" customWidth="1"/>
    <col min="3847" max="3847" width="8.83203125" style="3" customWidth="1"/>
    <col min="3848" max="3848" width="10.83203125" style="3" customWidth="1"/>
    <col min="3849" max="3849" width="14.83203125" style="3" customWidth="1"/>
    <col min="3850" max="3850" width="8.6640625" style="3" customWidth="1"/>
    <col min="3851" max="3851" width="10.33203125" style="3" bestFit="1" customWidth="1"/>
    <col min="3852" max="4096" width="9" style="3"/>
    <col min="4097" max="4097" width="6.33203125" style="3" customWidth="1"/>
    <col min="4098" max="4098" width="74.1640625" style="3" customWidth="1"/>
    <col min="4099" max="4099" width="7.5" style="3" customWidth="1"/>
    <col min="4100" max="4100" width="7" style="3" customWidth="1"/>
    <col min="4101" max="4101" width="10" style="3" bestFit="1" customWidth="1"/>
    <col min="4102" max="4102" width="10.6640625" style="3" bestFit="1" customWidth="1"/>
    <col min="4103" max="4103" width="8.83203125" style="3" customWidth="1"/>
    <col min="4104" max="4104" width="10.83203125" style="3" customWidth="1"/>
    <col min="4105" max="4105" width="14.83203125" style="3" customWidth="1"/>
    <col min="4106" max="4106" width="8.6640625" style="3" customWidth="1"/>
    <col min="4107" max="4107" width="10.33203125" style="3" bestFit="1" customWidth="1"/>
    <col min="4108" max="4352" width="9" style="3"/>
    <col min="4353" max="4353" width="6.33203125" style="3" customWidth="1"/>
    <col min="4354" max="4354" width="74.1640625" style="3" customWidth="1"/>
    <col min="4355" max="4355" width="7.5" style="3" customWidth="1"/>
    <col min="4356" max="4356" width="7" style="3" customWidth="1"/>
    <col min="4357" max="4357" width="10" style="3" bestFit="1" customWidth="1"/>
    <col min="4358" max="4358" width="10.6640625" style="3" bestFit="1" customWidth="1"/>
    <col min="4359" max="4359" width="8.83203125" style="3" customWidth="1"/>
    <col min="4360" max="4360" width="10.83203125" style="3" customWidth="1"/>
    <col min="4361" max="4361" width="14.83203125" style="3" customWidth="1"/>
    <col min="4362" max="4362" width="8.6640625" style="3" customWidth="1"/>
    <col min="4363" max="4363" width="10.33203125" style="3" bestFit="1" customWidth="1"/>
    <col min="4364" max="4608" width="9" style="3"/>
    <col min="4609" max="4609" width="6.33203125" style="3" customWidth="1"/>
    <col min="4610" max="4610" width="74.1640625" style="3" customWidth="1"/>
    <col min="4611" max="4611" width="7.5" style="3" customWidth="1"/>
    <col min="4612" max="4612" width="7" style="3" customWidth="1"/>
    <col min="4613" max="4613" width="10" style="3" bestFit="1" customWidth="1"/>
    <col min="4614" max="4614" width="10.6640625" style="3" bestFit="1" customWidth="1"/>
    <col min="4615" max="4615" width="8.83203125" style="3" customWidth="1"/>
    <col min="4616" max="4616" width="10.83203125" style="3" customWidth="1"/>
    <col min="4617" max="4617" width="14.83203125" style="3" customWidth="1"/>
    <col min="4618" max="4618" width="8.6640625" style="3" customWidth="1"/>
    <col min="4619" max="4619" width="10.33203125" style="3" bestFit="1" customWidth="1"/>
    <col min="4620" max="4864" width="9" style="3"/>
    <col min="4865" max="4865" width="6.33203125" style="3" customWidth="1"/>
    <col min="4866" max="4866" width="74.1640625" style="3" customWidth="1"/>
    <col min="4867" max="4867" width="7.5" style="3" customWidth="1"/>
    <col min="4868" max="4868" width="7" style="3" customWidth="1"/>
    <col min="4869" max="4869" width="10" style="3" bestFit="1" customWidth="1"/>
    <col min="4870" max="4870" width="10.6640625" style="3" bestFit="1" customWidth="1"/>
    <col min="4871" max="4871" width="8.83203125" style="3" customWidth="1"/>
    <col min="4872" max="4872" width="10.83203125" style="3" customWidth="1"/>
    <col min="4873" max="4873" width="14.83203125" style="3" customWidth="1"/>
    <col min="4874" max="4874" width="8.6640625" style="3" customWidth="1"/>
    <col min="4875" max="4875" width="10.33203125" style="3" bestFit="1" customWidth="1"/>
    <col min="4876" max="5120" width="9" style="3"/>
    <col min="5121" max="5121" width="6.33203125" style="3" customWidth="1"/>
    <col min="5122" max="5122" width="74.1640625" style="3" customWidth="1"/>
    <col min="5123" max="5123" width="7.5" style="3" customWidth="1"/>
    <col min="5124" max="5124" width="7" style="3" customWidth="1"/>
    <col min="5125" max="5125" width="10" style="3" bestFit="1" customWidth="1"/>
    <col min="5126" max="5126" width="10.6640625" style="3" bestFit="1" customWidth="1"/>
    <col min="5127" max="5127" width="8.83203125" style="3" customWidth="1"/>
    <col min="5128" max="5128" width="10.83203125" style="3" customWidth="1"/>
    <col min="5129" max="5129" width="14.83203125" style="3" customWidth="1"/>
    <col min="5130" max="5130" width="8.6640625" style="3" customWidth="1"/>
    <col min="5131" max="5131" width="10.33203125" style="3" bestFit="1" customWidth="1"/>
    <col min="5132" max="5376" width="9" style="3"/>
    <col min="5377" max="5377" width="6.33203125" style="3" customWidth="1"/>
    <col min="5378" max="5378" width="74.1640625" style="3" customWidth="1"/>
    <col min="5379" max="5379" width="7.5" style="3" customWidth="1"/>
    <col min="5380" max="5380" width="7" style="3" customWidth="1"/>
    <col min="5381" max="5381" width="10" style="3" bestFit="1" customWidth="1"/>
    <col min="5382" max="5382" width="10.6640625" style="3" bestFit="1" customWidth="1"/>
    <col min="5383" max="5383" width="8.83203125" style="3" customWidth="1"/>
    <col min="5384" max="5384" width="10.83203125" style="3" customWidth="1"/>
    <col min="5385" max="5385" width="14.83203125" style="3" customWidth="1"/>
    <col min="5386" max="5386" width="8.6640625" style="3" customWidth="1"/>
    <col min="5387" max="5387" width="10.33203125" style="3" bestFit="1" customWidth="1"/>
    <col min="5388" max="5632" width="9" style="3"/>
    <col min="5633" max="5633" width="6.33203125" style="3" customWidth="1"/>
    <col min="5634" max="5634" width="74.1640625" style="3" customWidth="1"/>
    <col min="5635" max="5635" width="7.5" style="3" customWidth="1"/>
    <col min="5636" max="5636" width="7" style="3" customWidth="1"/>
    <col min="5637" max="5637" width="10" style="3" bestFit="1" customWidth="1"/>
    <col min="5638" max="5638" width="10.6640625" style="3" bestFit="1" customWidth="1"/>
    <col min="5639" max="5639" width="8.83203125" style="3" customWidth="1"/>
    <col min="5640" max="5640" width="10.83203125" style="3" customWidth="1"/>
    <col min="5641" max="5641" width="14.83203125" style="3" customWidth="1"/>
    <col min="5642" max="5642" width="8.6640625" style="3" customWidth="1"/>
    <col min="5643" max="5643" width="10.33203125" style="3" bestFit="1" customWidth="1"/>
    <col min="5644" max="5888" width="9" style="3"/>
    <col min="5889" max="5889" width="6.33203125" style="3" customWidth="1"/>
    <col min="5890" max="5890" width="74.1640625" style="3" customWidth="1"/>
    <col min="5891" max="5891" width="7.5" style="3" customWidth="1"/>
    <col min="5892" max="5892" width="7" style="3" customWidth="1"/>
    <col min="5893" max="5893" width="10" style="3" bestFit="1" customWidth="1"/>
    <col min="5894" max="5894" width="10.6640625" style="3" bestFit="1" customWidth="1"/>
    <col min="5895" max="5895" width="8.83203125" style="3" customWidth="1"/>
    <col min="5896" max="5896" width="10.83203125" style="3" customWidth="1"/>
    <col min="5897" max="5897" width="14.83203125" style="3" customWidth="1"/>
    <col min="5898" max="5898" width="8.6640625" style="3" customWidth="1"/>
    <col min="5899" max="5899" width="10.33203125" style="3" bestFit="1" customWidth="1"/>
    <col min="5900" max="6144" width="9" style="3"/>
    <col min="6145" max="6145" width="6.33203125" style="3" customWidth="1"/>
    <col min="6146" max="6146" width="74.1640625" style="3" customWidth="1"/>
    <col min="6147" max="6147" width="7.5" style="3" customWidth="1"/>
    <col min="6148" max="6148" width="7" style="3" customWidth="1"/>
    <col min="6149" max="6149" width="10" style="3" bestFit="1" customWidth="1"/>
    <col min="6150" max="6150" width="10.6640625" style="3" bestFit="1" customWidth="1"/>
    <col min="6151" max="6151" width="8.83203125" style="3" customWidth="1"/>
    <col min="6152" max="6152" width="10.83203125" style="3" customWidth="1"/>
    <col min="6153" max="6153" width="14.83203125" style="3" customWidth="1"/>
    <col min="6154" max="6154" width="8.6640625" style="3" customWidth="1"/>
    <col min="6155" max="6155" width="10.33203125" style="3" bestFit="1" customWidth="1"/>
    <col min="6156" max="6400" width="9" style="3"/>
    <col min="6401" max="6401" width="6.33203125" style="3" customWidth="1"/>
    <col min="6402" max="6402" width="74.1640625" style="3" customWidth="1"/>
    <col min="6403" max="6403" width="7.5" style="3" customWidth="1"/>
    <col min="6404" max="6404" width="7" style="3" customWidth="1"/>
    <col min="6405" max="6405" width="10" style="3" bestFit="1" customWidth="1"/>
    <col min="6406" max="6406" width="10.6640625" style="3" bestFit="1" customWidth="1"/>
    <col min="6407" max="6407" width="8.83203125" style="3" customWidth="1"/>
    <col min="6408" max="6408" width="10.83203125" style="3" customWidth="1"/>
    <col min="6409" max="6409" width="14.83203125" style="3" customWidth="1"/>
    <col min="6410" max="6410" width="8.6640625" style="3" customWidth="1"/>
    <col min="6411" max="6411" width="10.33203125" style="3" bestFit="1" customWidth="1"/>
    <col min="6412" max="6656" width="9" style="3"/>
    <col min="6657" max="6657" width="6.33203125" style="3" customWidth="1"/>
    <col min="6658" max="6658" width="74.1640625" style="3" customWidth="1"/>
    <col min="6659" max="6659" width="7.5" style="3" customWidth="1"/>
    <col min="6660" max="6660" width="7" style="3" customWidth="1"/>
    <col min="6661" max="6661" width="10" style="3" bestFit="1" customWidth="1"/>
    <col min="6662" max="6662" width="10.6640625" style="3" bestFit="1" customWidth="1"/>
    <col min="6663" max="6663" width="8.83203125" style="3" customWidth="1"/>
    <col min="6664" max="6664" width="10.83203125" style="3" customWidth="1"/>
    <col min="6665" max="6665" width="14.83203125" style="3" customWidth="1"/>
    <col min="6666" max="6666" width="8.6640625" style="3" customWidth="1"/>
    <col min="6667" max="6667" width="10.33203125" style="3" bestFit="1" customWidth="1"/>
    <col min="6668" max="6912" width="9" style="3"/>
    <col min="6913" max="6913" width="6.33203125" style="3" customWidth="1"/>
    <col min="6914" max="6914" width="74.1640625" style="3" customWidth="1"/>
    <col min="6915" max="6915" width="7.5" style="3" customWidth="1"/>
    <col min="6916" max="6916" width="7" style="3" customWidth="1"/>
    <col min="6917" max="6917" width="10" style="3" bestFit="1" customWidth="1"/>
    <col min="6918" max="6918" width="10.6640625" style="3" bestFit="1" customWidth="1"/>
    <col min="6919" max="6919" width="8.83203125" style="3" customWidth="1"/>
    <col min="6920" max="6920" width="10.83203125" style="3" customWidth="1"/>
    <col min="6921" max="6921" width="14.83203125" style="3" customWidth="1"/>
    <col min="6922" max="6922" width="8.6640625" style="3" customWidth="1"/>
    <col min="6923" max="6923" width="10.33203125" style="3" bestFit="1" customWidth="1"/>
    <col min="6924" max="7168" width="9" style="3"/>
    <col min="7169" max="7169" width="6.33203125" style="3" customWidth="1"/>
    <col min="7170" max="7170" width="74.1640625" style="3" customWidth="1"/>
    <col min="7171" max="7171" width="7.5" style="3" customWidth="1"/>
    <col min="7172" max="7172" width="7" style="3" customWidth="1"/>
    <col min="7173" max="7173" width="10" style="3" bestFit="1" customWidth="1"/>
    <col min="7174" max="7174" width="10.6640625" style="3" bestFit="1" customWidth="1"/>
    <col min="7175" max="7175" width="8.83203125" style="3" customWidth="1"/>
    <col min="7176" max="7176" width="10.83203125" style="3" customWidth="1"/>
    <col min="7177" max="7177" width="14.83203125" style="3" customWidth="1"/>
    <col min="7178" max="7178" width="8.6640625" style="3" customWidth="1"/>
    <col min="7179" max="7179" width="10.33203125" style="3" bestFit="1" customWidth="1"/>
    <col min="7180" max="7424" width="9" style="3"/>
    <col min="7425" max="7425" width="6.33203125" style="3" customWidth="1"/>
    <col min="7426" max="7426" width="74.1640625" style="3" customWidth="1"/>
    <col min="7427" max="7427" width="7.5" style="3" customWidth="1"/>
    <col min="7428" max="7428" width="7" style="3" customWidth="1"/>
    <col min="7429" max="7429" width="10" style="3" bestFit="1" customWidth="1"/>
    <col min="7430" max="7430" width="10.6640625" style="3" bestFit="1" customWidth="1"/>
    <col min="7431" max="7431" width="8.83203125" style="3" customWidth="1"/>
    <col min="7432" max="7432" width="10.83203125" style="3" customWidth="1"/>
    <col min="7433" max="7433" width="14.83203125" style="3" customWidth="1"/>
    <col min="7434" max="7434" width="8.6640625" style="3" customWidth="1"/>
    <col min="7435" max="7435" width="10.33203125" style="3" bestFit="1" customWidth="1"/>
    <col min="7436" max="7680" width="9" style="3"/>
    <col min="7681" max="7681" width="6.33203125" style="3" customWidth="1"/>
    <col min="7682" max="7682" width="74.1640625" style="3" customWidth="1"/>
    <col min="7683" max="7683" width="7.5" style="3" customWidth="1"/>
    <col min="7684" max="7684" width="7" style="3" customWidth="1"/>
    <col min="7685" max="7685" width="10" style="3" bestFit="1" customWidth="1"/>
    <col min="7686" max="7686" width="10.6640625" style="3" bestFit="1" customWidth="1"/>
    <col min="7687" max="7687" width="8.83203125" style="3" customWidth="1"/>
    <col min="7688" max="7688" width="10.83203125" style="3" customWidth="1"/>
    <col min="7689" max="7689" width="14.83203125" style="3" customWidth="1"/>
    <col min="7690" max="7690" width="8.6640625" style="3" customWidth="1"/>
    <col min="7691" max="7691" width="10.33203125" style="3" bestFit="1" customWidth="1"/>
    <col min="7692" max="7936" width="9" style="3"/>
    <col min="7937" max="7937" width="6.33203125" style="3" customWidth="1"/>
    <col min="7938" max="7938" width="74.1640625" style="3" customWidth="1"/>
    <col min="7939" max="7939" width="7.5" style="3" customWidth="1"/>
    <col min="7940" max="7940" width="7" style="3" customWidth="1"/>
    <col min="7941" max="7941" width="10" style="3" bestFit="1" customWidth="1"/>
    <col min="7942" max="7942" width="10.6640625" style="3" bestFit="1" customWidth="1"/>
    <col min="7943" max="7943" width="8.83203125" style="3" customWidth="1"/>
    <col min="7944" max="7944" width="10.83203125" style="3" customWidth="1"/>
    <col min="7945" max="7945" width="14.83203125" style="3" customWidth="1"/>
    <col min="7946" max="7946" width="8.6640625" style="3" customWidth="1"/>
    <col min="7947" max="7947" width="10.33203125" style="3" bestFit="1" customWidth="1"/>
    <col min="7948" max="8192" width="9" style="3"/>
    <col min="8193" max="8193" width="6.33203125" style="3" customWidth="1"/>
    <col min="8194" max="8194" width="74.1640625" style="3" customWidth="1"/>
    <col min="8195" max="8195" width="7.5" style="3" customWidth="1"/>
    <col min="8196" max="8196" width="7" style="3" customWidth="1"/>
    <col min="8197" max="8197" width="10" style="3" bestFit="1" customWidth="1"/>
    <col min="8198" max="8198" width="10.6640625" style="3" bestFit="1" customWidth="1"/>
    <col min="8199" max="8199" width="8.83203125" style="3" customWidth="1"/>
    <col min="8200" max="8200" width="10.83203125" style="3" customWidth="1"/>
    <col min="8201" max="8201" width="14.83203125" style="3" customWidth="1"/>
    <col min="8202" max="8202" width="8.6640625" style="3" customWidth="1"/>
    <col min="8203" max="8203" width="10.33203125" style="3" bestFit="1" customWidth="1"/>
    <col min="8204" max="8448" width="9" style="3"/>
    <col min="8449" max="8449" width="6.33203125" style="3" customWidth="1"/>
    <col min="8450" max="8450" width="74.1640625" style="3" customWidth="1"/>
    <col min="8451" max="8451" width="7.5" style="3" customWidth="1"/>
    <col min="8452" max="8452" width="7" style="3" customWidth="1"/>
    <col min="8453" max="8453" width="10" style="3" bestFit="1" customWidth="1"/>
    <col min="8454" max="8454" width="10.6640625" style="3" bestFit="1" customWidth="1"/>
    <col min="8455" max="8455" width="8.83203125" style="3" customWidth="1"/>
    <col min="8456" max="8456" width="10.83203125" style="3" customWidth="1"/>
    <col min="8457" max="8457" width="14.83203125" style="3" customWidth="1"/>
    <col min="8458" max="8458" width="8.6640625" style="3" customWidth="1"/>
    <col min="8459" max="8459" width="10.33203125" style="3" bestFit="1" customWidth="1"/>
    <col min="8460" max="8704" width="9" style="3"/>
    <col min="8705" max="8705" width="6.33203125" style="3" customWidth="1"/>
    <col min="8706" max="8706" width="74.1640625" style="3" customWidth="1"/>
    <col min="8707" max="8707" width="7.5" style="3" customWidth="1"/>
    <col min="8708" max="8708" width="7" style="3" customWidth="1"/>
    <col min="8709" max="8709" width="10" style="3" bestFit="1" customWidth="1"/>
    <col min="8710" max="8710" width="10.6640625" style="3" bestFit="1" customWidth="1"/>
    <col min="8711" max="8711" width="8.83203125" style="3" customWidth="1"/>
    <col min="8712" max="8712" width="10.83203125" style="3" customWidth="1"/>
    <col min="8713" max="8713" width="14.83203125" style="3" customWidth="1"/>
    <col min="8714" max="8714" width="8.6640625" style="3" customWidth="1"/>
    <col min="8715" max="8715" width="10.33203125" style="3" bestFit="1" customWidth="1"/>
    <col min="8716" max="8960" width="9" style="3"/>
    <col min="8961" max="8961" width="6.33203125" style="3" customWidth="1"/>
    <col min="8962" max="8962" width="74.1640625" style="3" customWidth="1"/>
    <col min="8963" max="8963" width="7.5" style="3" customWidth="1"/>
    <col min="8964" max="8964" width="7" style="3" customWidth="1"/>
    <col min="8965" max="8965" width="10" style="3" bestFit="1" customWidth="1"/>
    <col min="8966" max="8966" width="10.6640625" style="3" bestFit="1" customWidth="1"/>
    <col min="8967" max="8967" width="8.83203125" style="3" customWidth="1"/>
    <col min="8968" max="8968" width="10.83203125" style="3" customWidth="1"/>
    <col min="8969" max="8969" width="14.83203125" style="3" customWidth="1"/>
    <col min="8970" max="8970" width="8.6640625" style="3" customWidth="1"/>
    <col min="8971" max="8971" width="10.33203125" style="3" bestFit="1" customWidth="1"/>
    <col min="8972" max="9216" width="9" style="3"/>
    <col min="9217" max="9217" width="6.33203125" style="3" customWidth="1"/>
    <col min="9218" max="9218" width="74.1640625" style="3" customWidth="1"/>
    <col min="9219" max="9219" width="7.5" style="3" customWidth="1"/>
    <col min="9220" max="9220" width="7" style="3" customWidth="1"/>
    <col min="9221" max="9221" width="10" style="3" bestFit="1" customWidth="1"/>
    <col min="9222" max="9222" width="10.6640625" style="3" bestFit="1" customWidth="1"/>
    <col min="9223" max="9223" width="8.83203125" style="3" customWidth="1"/>
    <col min="9224" max="9224" width="10.83203125" style="3" customWidth="1"/>
    <col min="9225" max="9225" width="14.83203125" style="3" customWidth="1"/>
    <col min="9226" max="9226" width="8.6640625" style="3" customWidth="1"/>
    <col min="9227" max="9227" width="10.33203125" style="3" bestFit="1" customWidth="1"/>
    <col min="9228" max="9472" width="9" style="3"/>
    <col min="9473" max="9473" width="6.33203125" style="3" customWidth="1"/>
    <col min="9474" max="9474" width="74.1640625" style="3" customWidth="1"/>
    <col min="9475" max="9475" width="7.5" style="3" customWidth="1"/>
    <col min="9476" max="9476" width="7" style="3" customWidth="1"/>
    <col min="9477" max="9477" width="10" style="3" bestFit="1" customWidth="1"/>
    <col min="9478" max="9478" width="10.6640625" style="3" bestFit="1" customWidth="1"/>
    <col min="9479" max="9479" width="8.83203125" style="3" customWidth="1"/>
    <col min="9480" max="9480" width="10.83203125" style="3" customWidth="1"/>
    <col min="9481" max="9481" width="14.83203125" style="3" customWidth="1"/>
    <col min="9482" max="9482" width="8.6640625" style="3" customWidth="1"/>
    <col min="9483" max="9483" width="10.33203125" style="3" bestFit="1" customWidth="1"/>
    <col min="9484" max="9728" width="9" style="3"/>
    <col min="9729" max="9729" width="6.33203125" style="3" customWidth="1"/>
    <col min="9730" max="9730" width="74.1640625" style="3" customWidth="1"/>
    <col min="9731" max="9731" width="7.5" style="3" customWidth="1"/>
    <col min="9732" max="9732" width="7" style="3" customWidth="1"/>
    <col min="9733" max="9733" width="10" style="3" bestFit="1" customWidth="1"/>
    <col min="9734" max="9734" width="10.6640625" style="3" bestFit="1" customWidth="1"/>
    <col min="9735" max="9735" width="8.83203125" style="3" customWidth="1"/>
    <col min="9736" max="9736" width="10.83203125" style="3" customWidth="1"/>
    <col min="9737" max="9737" width="14.83203125" style="3" customWidth="1"/>
    <col min="9738" max="9738" width="8.6640625" style="3" customWidth="1"/>
    <col min="9739" max="9739" width="10.33203125" style="3" bestFit="1" customWidth="1"/>
    <col min="9740" max="9984" width="9" style="3"/>
    <col min="9985" max="9985" width="6.33203125" style="3" customWidth="1"/>
    <col min="9986" max="9986" width="74.1640625" style="3" customWidth="1"/>
    <col min="9987" max="9987" width="7.5" style="3" customWidth="1"/>
    <col min="9988" max="9988" width="7" style="3" customWidth="1"/>
    <col min="9989" max="9989" width="10" style="3" bestFit="1" customWidth="1"/>
    <col min="9990" max="9990" width="10.6640625" style="3" bestFit="1" customWidth="1"/>
    <col min="9991" max="9991" width="8.83203125" style="3" customWidth="1"/>
    <col min="9992" max="9992" width="10.83203125" style="3" customWidth="1"/>
    <col min="9993" max="9993" width="14.83203125" style="3" customWidth="1"/>
    <col min="9994" max="9994" width="8.6640625" style="3" customWidth="1"/>
    <col min="9995" max="9995" width="10.33203125" style="3" bestFit="1" customWidth="1"/>
    <col min="9996" max="10240" width="9" style="3"/>
    <col min="10241" max="10241" width="6.33203125" style="3" customWidth="1"/>
    <col min="10242" max="10242" width="74.1640625" style="3" customWidth="1"/>
    <col min="10243" max="10243" width="7.5" style="3" customWidth="1"/>
    <col min="10244" max="10244" width="7" style="3" customWidth="1"/>
    <col min="10245" max="10245" width="10" style="3" bestFit="1" customWidth="1"/>
    <col min="10246" max="10246" width="10.6640625" style="3" bestFit="1" customWidth="1"/>
    <col min="10247" max="10247" width="8.83203125" style="3" customWidth="1"/>
    <col min="10248" max="10248" width="10.83203125" style="3" customWidth="1"/>
    <col min="10249" max="10249" width="14.83203125" style="3" customWidth="1"/>
    <col min="10250" max="10250" width="8.6640625" style="3" customWidth="1"/>
    <col min="10251" max="10251" width="10.33203125" style="3" bestFit="1" customWidth="1"/>
    <col min="10252" max="10496" width="9" style="3"/>
    <col min="10497" max="10497" width="6.33203125" style="3" customWidth="1"/>
    <col min="10498" max="10498" width="74.1640625" style="3" customWidth="1"/>
    <col min="10499" max="10499" width="7.5" style="3" customWidth="1"/>
    <col min="10500" max="10500" width="7" style="3" customWidth="1"/>
    <col min="10501" max="10501" width="10" style="3" bestFit="1" customWidth="1"/>
    <col min="10502" max="10502" width="10.6640625" style="3" bestFit="1" customWidth="1"/>
    <col min="10503" max="10503" width="8.83203125" style="3" customWidth="1"/>
    <col min="10504" max="10504" width="10.83203125" style="3" customWidth="1"/>
    <col min="10505" max="10505" width="14.83203125" style="3" customWidth="1"/>
    <col min="10506" max="10506" width="8.6640625" style="3" customWidth="1"/>
    <col min="10507" max="10507" width="10.33203125" style="3" bestFit="1" customWidth="1"/>
    <col min="10508" max="10752" width="9" style="3"/>
    <col min="10753" max="10753" width="6.33203125" style="3" customWidth="1"/>
    <col min="10754" max="10754" width="74.1640625" style="3" customWidth="1"/>
    <col min="10755" max="10755" width="7.5" style="3" customWidth="1"/>
    <col min="10756" max="10756" width="7" style="3" customWidth="1"/>
    <col min="10757" max="10757" width="10" style="3" bestFit="1" customWidth="1"/>
    <col min="10758" max="10758" width="10.6640625" style="3" bestFit="1" customWidth="1"/>
    <col min="10759" max="10759" width="8.83203125" style="3" customWidth="1"/>
    <col min="10760" max="10760" width="10.83203125" style="3" customWidth="1"/>
    <col min="10761" max="10761" width="14.83203125" style="3" customWidth="1"/>
    <col min="10762" max="10762" width="8.6640625" style="3" customWidth="1"/>
    <col min="10763" max="10763" width="10.33203125" style="3" bestFit="1" customWidth="1"/>
    <col min="10764" max="11008" width="9" style="3"/>
    <col min="11009" max="11009" width="6.33203125" style="3" customWidth="1"/>
    <col min="11010" max="11010" width="74.1640625" style="3" customWidth="1"/>
    <col min="11011" max="11011" width="7.5" style="3" customWidth="1"/>
    <col min="11012" max="11012" width="7" style="3" customWidth="1"/>
    <col min="11013" max="11013" width="10" style="3" bestFit="1" customWidth="1"/>
    <col min="11014" max="11014" width="10.6640625" style="3" bestFit="1" customWidth="1"/>
    <col min="11015" max="11015" width="8.83203125" style="3" customWidth="1"/>
    <col min="11016" max="11016" width="10.83203125" style="3" customWidth="1"/>
    <col min="11017" max="11017" width="14.83203125" style="3" customWidth="1"/>
    <col min="11018" max="11018" width="8.6640625" style="3" customWidth="1"/>
    <col min="11019" max="11019" width="10.33203125" style="3" bestFit="1" customWidth="1"/>
    <col min="11020" max="11264" width="9" style="3"/>
    <col min="11265" max="11265" width="6.33203125" style="3" customWidth="1"/>
    <col min="11266" max="11266" width="74.1640625" style="3" customWidth="1"/>
    <col min="11267" max="11267" width="7.5" style="3" customWidth="1"/>
    <col min="11268" max="11268" width="7" style="3" customWidth="1"/>
    <col min="11269" max="11269" width="10" style="3" bestFit="1" customWidth="1"/>
    <col min="11270" max="11270" width="10.6640625" style="3" bestFit="1" customWidth="1"/>
    <col min="11271" max="11271" width="8.83203125" style="3" customWidth="1"/>
    <col min="11272" max="11272" width="10.83203125" style="3" customWidth="1"/>
    <col min="11273" max="11273" width="14.83203125" style="3" customWidth="1"/>
    <col min="11274" max="11274" width="8.6640625" style="3" customWidth="1"/>
    <col min="11275" max="11275" width="10.33203125" style="3" bestFit="1" customWidth="1"/>
    <col min="11276" max="11520" width="9" style="3"/>
    <col min="11521" max="11521" width="6.33203125" style="3" customWidth="1"/>
    <col min="11522" max="11522" width="74.1640625" style="3" customWidth="1"/>
    <col min="11523" max="11523" width="7.5" style="3" customWidth="1"/>
    <col min="11524" max="11524" width="7" style="3" customWidth="1"/>
    <col min="11525" max="11525" width="10" style="3" bestFit="1" customWidth="1"/>
    <col min="11526" max="11526" width="10.6640625" style="3" bestFit="1" customWidth="1"/>
    <col min="11527" max="11527" width="8.83203125" style="3" customWidth="1"/>
    <col min="11528" max="11528" width="10.83203125" style="3" customWidth="1"/>
    <col min="11529" max="11529" width="14.83203125" style="3" customWidth="1"/>
    <col min="11530" max="11530" width="8.6640625" style="3" customWidth="1"/>
    <col min="11531" max="11531" width="10.33203125" style="3" bestFit="1" customWidth="1"/>
    <col min="11532" max="11776" width="9" style="3"/>
    <col min="11777" max="11777" width="6.33203125" style="3" customWidth="1"/>
    <col min="11778" max="11778" width="74.1640625" style="3" customWidth="1"/>
    <col min="11779" max="11779" width="7.5" style="3" customWidth="1"/>
    <col min="11780" max="11780" width="7" style="3" customWidth="1"/>
    <col min="11781" max="11781" width="10" style="3" bestFit="1" customWidth="1"/>
    <col min="11782" max="11782" width="10.6640625" style="3" bestFit="1" customWidth="1"/>
    <col min="11783" max="11783" width="8.83203125" style="3" customWidth="1"/>
    <col min="11784" max="11784" width="10.83203125" style="3" customWidth="1"/>
    <col min="11785" max="11785" width="14.83203125" style="3" customWidth="1"/>
    <col min="11786" max="11786" width="8.6640625" style="3" customWidth="1"/>
    <col min="11787" max="11787" width="10.33203125" style="3" bestFit="1" customWidth="1"/>
    <col min="11788" max="12032" width="9" style="3"/>
    <col min="12033" max="12033" width="6.33203125" style="3" customWidth="1"/>
    <col min="12034" max="12034" width="74.1640625" style="3" customWidth="1"/>
    <col min="12035" max="12035" width="7.5" style="3" customWidth="1"/>
    <col min="12036" max="12036" width="7" style="3" customWidth="1"/>
    <col min="12037" max="12037" width="10" style="3" bestFit="1" customWidth="1"/>
    <col min="12038" max="12038" width="10.6640625" style="3" bestFit="1" customWidth="1"/>
    <col min="12039" max="12039" width="8.83203125" style="3" customWidth="1"/>
    <col min="12040" max="12040" width="10.83203125" style="3" customWidth="1"/>
    <col min="12041" max="12041" width="14.83203125" style="3" customWidth="1"/>
    <col min="12042" max="12042" width="8.6640625" style="3" customWidth="1"/>
    <col min="12043" max="12043" width="10.33203125" style="3" bestFit="1" customWidth="1"/>
    <col min="12044" max="12288" width="9" style="3"/>
    <col min="12289" max="12289" width="6.33203125" style="3" customWidth="1"/>
    <col min="12290" max="12290" width="74.1640625" style="3" customWidth="1"/>
    <col min="12291" max="12291" width="7.5" style="3" customWidth="1"/>
    <col min="12292" max="12292" width="7" style="3" customWidth="1"/>
    <col min="12293" max="12293" width="10" style="3" bestFit="1" customWidth="1"/>
    <col min="12294" max="12294" width="10.6640625" style="3" bestFit="1" customWidth="1"/>
    <col min="12295" max="12295" width="8.83203125" style="3" customWidth="1"/>
    <col min="12296" max="12296" width="10.83203125" style="3" customWidth="1"/>
    <col min="12297" max="12297" width="14.83203125" style="3" customWidth="1"/>
    <col min="12298" max="12298" width="8.6640625" style="3" customWidth="1"/>
    <col min="12299" max="12299" width="10.33203125" style="3" bestFit="1" customWidth="1"/>
    <col min="12300" max="12544" width="9" style="3"/>
    <col min="12545" max="12545" width="6.33203125" style="3" customWidth="1"/>
    <col min="12546" max="12546" width="74.1640625" style="3" customWidth="1"/>
    <col min="12547" max="12547" width="7.5" style="3" customWidth="1"/>
    <col min="12548" max="12548" width="7" style="3" customWidth="1"/>
    <col min="12549" max="12549" width="10" style="3" bestFit="1" customWidth="1"/>
    <col min="12550" max="12550" width="10.6640625" style="3" bestFit="1" customWidth="1"/>
    <col min="12551" max="12551" width="8.83203125" style="3" customWidth="1"/>
    <col min="12552" max="12552" width="10.83203125" style="3" customWidth="1"/>
    <col min="12553" max="12553" width="14.83203125" style="3" customWidth="1"/>
    <col min="12554" max="12554" width="8.6640625" style="3" customWidth="1"/>
    <col min="12555" max="12555" width="10.33203125" style="3" bestFit="1" customWidth="1"/>
    <col min="12556" max="12800" width="9" style="3"/>
    <col min="12801" max="12801" width="6.33203125" style="3" customWidth="1"/>
    <col min="12802" max="12802" width="74.1640625" style="3" customWidth="1"/>
    <col min="12803" max="12803" width="7.5" style="3" customWidth="1"/>
    <col min="12804" max="12804" width="7" style="3" customWidth="1"/>
    <col min="12805" max="12805" width="10" style="3" bestFit="1" customWidth="1"/>
    <col min="12806" max="12806" width="10.6640625" style="3" bestFit="1" customWidth="1"/>
    <col min="12807" max="12807" width="8.83203125" style="3" customWidth="1"/>
    <col min="12808" max="12808" width="10.83203125" style="3" customWidth="1"/>
    <col min="12809" max="12809" width="14.83203125" style="3" customWidth="1"/>
    <col min="12810" max="12810" width="8.6640625" style="3" customWidth="1"/>
    <col min="12811" max="12811" width="10.33203125" style="3" bestFit="1" customWidth="1"/>
    <col min="12812" max="13056" width="9" style="3"/>
    <col min="13057" max="13057" width="6.33203125" style="3" customWidth="1"/>
    <col min="13058" max="13058" width="74.1640625" style="3" customWidth="1"/>
    <col min="13059" max="13059" width="7.5" style="3" customWidth="1"/>
    <col min="13060" max="13060" width="7" style="3" customWidth="1"/>
    <col min="13061" max="13061" width="10" style="3" bestFit="1" customWidth="1"/>
    <col min="13062" max="13062" width="10.6640625" style="3" bestFit="1" customWidth="1"/>
    <col min="13063" max="13063" width="8.83203125" style="3" customWidth="1"/>
    <col min="13064" max="13064" width="10.83203125" style="3" customWidth="1"/>
    <col min="13065" max="13065" width="14.83203125" style="3" customWidth="1"/>
    <col min="13066" max="13066" width="8.6640625" style="3" customWidth="1"/>
    <col min="13067" max="13067" width="10.33203125" style="3" bestFit="1" customWidth="1"/>
    <col min="13068" max="13312" width="9" style="3"/>
    <col min="13313" max="13313" width="6.33203125" style="3" customWidth="1"/>
    <col min="13314" max="13314" width="74.1640625" style="3" customWidth="1"/>
    <col min="13315" max="13315" width="7.5" style="3" customWidth="1"/>
    <col min="13316" max="13316" width="7" style="3" customWidth="1"/>
    <col min="13317" max="13317" width="10" style="3" bestFit="1" customWidth="1"/>
    <col min="13318" max="13318" width="10.6640625" style="3" bestFit="1" customWidth="1"/>
    <col min="13319" max="13319" width="8.83203125" style="3" customWidth="1"/>
    <col min="13320" max="13320" width="10.83203125" style="3" customWidth="1"/>
    <col min="13321" max="13321" width="14.83203125" style="3" customWidth="1"/>
    <col min="13322" max="13322" width="8.6640625" style="3" customWidth="1"/>
    <col min="13323" max="13323" width="10.33203125" style="3" bestFit="1" customWidth="1"/>
    <col min="13324" max="13568" width="9" style="3"/>
    <col min="13569" max="13569" width="6.33203125" style="3" customWidth="1"/>
    <col min="13570" max="13570" width="74.1640625" style="3" customWidth="1"/>
    <col min="13571" max="13571" width="7.5" style="3" customWidth="1"/>
    <col min="13572" max="13572" width="7" style="3" customWidth="1"/>
    <col min="13573" max="13573" width="10" style="3" bestFit="1" customWidth="1"/>
    <col min="13574" max="13574" width="10.6640625" style="3" bestFit="1" customWidth="1"/>
    <col min="13575" max="13575" width="8.83203125" style="3" customWidth="1"/>
    <col min="13576" max="13576" width="10.83203125" style="3" customWidth="1"/>
    <col min="13577" max="13577" width="14.83203125" style="3" customWidth="1"/>
    <col min="13578" max="13578" width="8.6640625" style="3" customWidth="1"/>
    <col min="13579" max="13579" width="10.33203125" style="3" bestFit="1" customWidth="1"/>
    <col min="13580" max="13824" width="9" style="3"/>
    <col min="13825" max="13825" width="6.33203125" style="3" customWidth="1"/>
    <col min="13826" max="13826" width="74.1640625" style="3" customWidth="1"/>
    <col min="13827" max="13827" width="7.5" style="3" customWidth="1"/>
    <col min="13828" max="13828" width="7" style="3" customWidth="1"/>
    <col min="13829" max="13829" width="10" style="3" bestFit="1" customWidth="1"/>
    <col min="13830" max="13830" width="10.6640625" style="3" bestFit="1" customWidth="1"/>
    <col min="13831" max="13831" width="8.83203125" style="3" customWidth="1"/>
    <col min="13832" max="13832" width="10.83203125" style="3" customWidth="1"/>
    <col min="13833" max="13833" width="14.83203125" style="3" customWidth="1"/>
    <col min="13834" max="13834" width="8.6640625" style="3" customWidth="1"/>
    <col min="13835" max="13835" width="10.33203125" style="3" bestFit="1" customWidth="1"/>
    <col min="13836" max="14080" width="9" style="3"/>
    <col min="14081" max="14081" width="6.33203125" style="3" customWidth="1"/>
    <col min="14082" max="14082" width="74.1640625" style="3" customWidth="1"/>
    <col min="14083" max="14083" width="7.5" style="3" customWidth="1"/>
    <col min="14084" max="14084" width="7" style="3" customWidth="1"/>
    <col min="14085" max="14085" width="10" style="3" bestFit="1" customWidth="1"/>
    <col min="14086" max="14086" width="10.6640625" style="3" bestFit="1" customWidth="1"/>
    <col min="14087" max="14087" width="8.83203125" style="3" customWidth="1"/>
    <col min="14088" max="14088" width="10.83203125" style="3" customWidth="1"/>
    <col min="14089" max="14089" width="14.83203125" style="3" customWidth="1"/>
    <col min="14090" max="14090" width="8.6640625" style="3" customWidth="1"/>
    <col min="14091" max="14091" width="10.33203125" style="3" bestFit="1" customWidth="1"/>
    <col min="14092" max="14336" width="9" style="3"/>
    <col min="14337" max="14337" width="6.33203125" style="3" customWidth="1"/>
    <col min="14338" max="14338" width="74.1640625" style="3" customWidth="1"/>
    <col min="14339" max="14339" width="7.5" style="3" customWidth="1"/>
    <col min="14340" max="14340" width="7" style="3" customWidth="1"/>
    <col min="14341" max="14341" width="10" style="3" bestFit="1" customWidth="1"/>
    <col min="14342" max="14342" width="10.6640625" style="3" bestFit="1" customWidth="1"/>
    <col min="14343" max="14343" width="8.83203125" style="3" customWidth="1"/>
    <col min="14344" max="14344" width="10.83203125" style="3" customWidth="1"/>
    <col min="14345" max="14345" width="14.83203125" style="3" customWidth="1"/>
    <col min="14346" max="14346" width="8.6640625" style="3" customWidth="1"/>
    <col min="14347" max="14347" width="10.33203125" style="3" bestFit="1" customWidth="1"/>
    <col min="14348" max="14592" width="9" style="3"/>
    <col min="14593" max="14593" width="6.33203125" style="3" customWidth="1"/>
    <col min="14594" max="14594" width="74.1640625" style="3" customWidth="1"/>
    <col min="14595" max="14595" width="7.5" style="3" customWidth="1"/>
    <col min="14596" max="14596" width="7" style="3" customWidth="1"/>
    <col min="14597" max="14597" width="10" style="3" bestFit="1" customWidth="1"/>
    <col min="14598" max="14598" width="10.6640625" style="3" bestFit="1" customWidth="1"/>
    <col min="14599" max="14599" width="8.83203125" style="3" customWidth="1"/>
    <col min="14600" max="14600" width="10.83203125" style="3" customWidth="1"/>
    <col min="14601" max="14601" width="14.83203125" style="3" customWidth="1"/>
    <col min="14602" max="14602" width="8.6640625" style="3" customWidth="1"/>
    <col min="14603" max="14603" width="10.33203125" style="3" bestFit="1" customWidth="1"/>
    <col min="14604" max="14848" width="9" style="3"/>
    <col min="14849" max="14849" width="6.33203125" style="3" customWidth="1"/>
    <col min="14850" max="14850" width="74.1640625" style="3" customWidth="1"/>
    <col min="14851" max="14851" width="7.5" style="3" customWidth="1"/>
    <col min="14852" max="14852" width="7" style="3" customWidth="1"/>
    <col min="14853" max="14853" width="10" style="3" bestFit="1" customWidth="1"/>
    <col min="14854" max="14854" width="10.6640625" style="3" bestFit="1" customWidth="1"/>
    <col min="14855" max="14855" width="8.83203125" style="3" customWidth="1"/>
    <col min="14856" max="14856" width="10.83203125" style="3" customWidth="1"/>
    <col min="14857" max="14857" width="14.83203125" style="3" customWidth="1"/>
    <col min="14858" max="14858" width="8.6640625" style="3" customWidth="1"/>
    <col min="14859" max="14859" width="10.33203125" style="3" bestFit="1" customWidth="1"/>
    <col min="14860" max="15104" width="9" style="3"/>
    <col min="15105" max="15105" width="6.33203125" style="3" customWidth="1"/>
    <col min="15106" max="15106" width="74.1640625" style="3" customWidth="1"/>
    <col min="15107" max="15107" width="7.5" style="3" customWidth="1"/>
    <col min="15108" max="15108" width="7" style="3" customWidth="1"/>
    <col min="15109" max="15109" width="10" style="3" bestFit="1" customWidth="1"/>
    <col min="15110" max="15110" width="10.6640625" style="3" bestFit="1" customWidth="1"/>
    <col min="15111" max="15111" width="8.83203125" style="3" customWidth="1"/>
    <col min="15112" max="15112" width="10.83203125" style="3" customWidth="1"/>
    <col min="15113" max="15113" width="14.83203125" style="3" customWidth="1"/>
    <col min="15114" max="15114" width="8.6640625" style="3" customWidth="1"/>
    <col min="15115" max="15115" width="10.33203125" style="3" bestFit="1" customWidth="1"/>
    <col min="15116" max="15360" width="9" style="3"/>
    <col min="15361" max="15361" width="6.33203125" style="3" customWidth="1"/>
    <col min="15362" max="15362" width="74.1640625" style="3" customWidth="1"/>
    <col min="15363" max="15363" width="7.5" style="3" customWidth="1"/>
    <col min="15364" max="15364" width="7" style="3" customWidth="1"/>
    <col min="15365" max="15365" width="10" style="3" bestFit="1" customWidth="1"/>
    <col min="15366" max="15366" width="10.6640625" style="3" bestFit="1" customWidth="1"/>
    <col min="15367" max="15367" width="8.83203125" style="3" customWidth="1"/>
    <col min="15368" max="15368" width="10.83203125" style="3" customWidth="1"/>
    <col min="15369" max="15369" width="14.83203125" style="3" customWidth="1"/>
    <col min="15370" max="15370" width="8.6640625" style="3" customWidth="1"/>
    <col min="15371" max="15371" width="10.33203125" style="3" bestFit="1" customWidth="1"/>
    <col min="15372" max="15616" width="9" style="3"/>
    <col min="15617" max="15617" width="6.33203125" style="3" customWidth="1"/>
    <col min="15618" max="15618" width="74.1640625" style="3" customWidth="1"/>
    <col min="15619" max="15619" width="7.5" style="3" customWidth="1"/>
    <col min="15620" max="15620" width="7" style="3" customWidth="1"/>
    <col min="15621" max="15621" width="10" style="3" bestFit="1" customWidth="1"/>
    <col min="15622" max="15622" width="10.6640625" style="3" bestFit="1" customWidth="1"/>
    <col min="15623" max="15623" width="8.83203125" style="3" customWidth="1"/>
    <col min="15624" max="15624" width="10.83203125" style="3" customWidth="1"/>
    <col min="15625" max="15625" width="14.83203125" style="3" customWidth="1"/>
    <col min="15626" max="15626" width="8.6640625" style="3" customWidth="1"/>
    <col min="15627" max="15627" width="10.33203125" style="3" bestFit="1" customWidth="1"/>
    <col min="15628" max="15872" width="9" style="3"/>
    <col min="15873" max="15873" width="6.33203125" style="3" customWidth="1"/>
    <col min="15874" max="15874" width="74.1640625" style="3" customWidth="1"/>
    <col min="15875" max="15875" width="7.5" style="3" customWidth="1"/>
    <col min="15876" max="15876" width="7" style="3" customWidth="1"/>
    <col min="15877" max="15877" width="10" style="3" bestFit="1" customWidth="1"/>
    <col min="15878" max="15878" width="10.6640625" style="3" bestFit="1" customWidth="1"/>
    <col min="15879" max="15879" width="8.83203125" style="3" customWidth="1"/>
    <col min="15880" max="15880" width="10.83203125" style="3" customWidth="1"/>
    <col min="15881" max="15881" width="14.83203125" style="3" customWidth="1"/>
    <col min="15882" max="15882" width="8.6640625" style="3" customWidth="1"/>
    <col min="15883" max="15883" width="10.33203125" style="3" bestFit="1" customWidth="1"/>
    <col min="15884" max="16128" width="9" style="3"/>
    <col min="16129" max="16129" width="6.33203125" style="3" customWidth="1"/>
    <col min="16130" max="16130" width="74.1640625" style="3" customWidth="1"/>
    <col min="16131" max="16131" width="7.5" style="3" customWidth="1"/>
    <col min="16132" max="16132" width="7" style="3" customWidth="1"/>
    <col min="16133" max="16133" width="10" style="3" bestFit="1" customWidth="1"/>
    <col min="16134" max="16134" width="10.6640625" style="3" bestFit="1" customWidth="1"/>
    <col min="16135" max="16135" width="8.83203125" style="3" customWidth="1"/>
    <col min="16136" max="16136" width="10.83203125" style="3" customWidth="1"/>
    <col min="16137" max="16137" width="14.83203125" style="3" customWidth="1"/>
    <col min="16138" max="16138" width="8.6640625" style="3" customWidth="1"/>
    <col min="16139" max="16139" width="10.33203125" style="3" bestFit="1" customWidth="1"/>
    <col min="16140" max="16384" width="9" style="3"/>
  </cols>
  <sheetData>
    <row r="1" spans="1:10" s="39" customFormat="1" x14ac:dyDescent="0.5">
      <c r="A1" s="106"/>
      <c r="E1" s="97"/>
      <c r="I1" s="39" t="s">
        <v>62</v>
      </c>
      <c r="J1" s="322">
        <v>1</v>
      </c>
    </row>
    <row r="2" spans="1:10" s="39" customFormat="1" x14ac:dyDescent="0.5">
      <c r="A2" s="398" t="s">
        <v>63</v>
      </c>
      <c r="B2" s="398"/>
      <c r="C2" s="398"/>
      <c r="D2" s="398"/>
      <c r="E2" s="398"/>
      <c r="F2" s="398"/>
      <c r="G2" s="398"/>
      <c r="H2" s="398"/>
      <c r="I2" s="398"/>
      <c r="J2" s="398"/>
    </row>
    <row r="3" spans="1:10" s="42" customFormat="1" ht="24" x14ac:dyDescent="0.55000000000000004">
      <c r="A3" s="399" t="s">
        <v>68</v>
      </c>
      <c r="B3" s="399"/>
      <c r="C3" s="399"/>
      <c r="D3" s="399"/>
      <c r="E3" s="399"/>
      <c r="F3" s="399"/>
      <c r="G3" s="399"/>
      <c r="H3" s="41"/>
      <c r="I3" s="41"/>
      <c r="J3" s="323"/>
    </row>
    <row r="4" spans="1:10" s="42" customFormat="1" ht="24" x14ac:dyDescent="0.55000000000000004">
      <c r="A4" s="400" t="s">
        <v>1715</v>
      </c>
      <c r="B4" s="400"/>
      <c r="C4" s="400"/>
      <c r="D4" s="400"/>
      <c r="E4" s="400"/>
      <c r="F4" s="400"/>
      <c r="G4" s="400"/>
      <c r="H4" s="43"/>
      <c r="I4" s="43"/>
      <c r="J4" s="324"/>
    </row>
    <row r="5" spans="1:10" s="42" customFormat="1" ht="24" x14ac:dyDescent="0.55000000000000004">
      <c r="A5" s="400" t="s">
        <v>1714</v>
      </c>
      <c r="B5" s="400"/>
      <c r="C5" s="44"/>
      <c r="D5" s="44" t="s">
        <v>64</v>
      </c>
      <c r="E5" s="98"/>
      <c r="F5" s="44"/>
      <c r="G5" s="44"/>
      <c r="H5" s="43"/>
      <c r="I5" s="43"/>
      <c r="J5" s="324"/>
    </row>
    <row r="6" spans="1:10" s="42" customFormat="1" ht="24" x14ac:dyDescent="0.55000000000000004">
      <c r="A6" s="400" t="s">
        <v>1713</v>
      </c>
      <c r="B6" s="400"/>
      <c r="C6" s="400"/>
      <c r="D6" s="400"/>
      <c r="E6" s="400"/>
      <c r="F6" s="400"/>
      <c r="G6" s="400"/>
      <c r="H6" s="43"/>
      <c r="I6" s="43"/>
      <c r="J6" s="324"/>
    </row>
    <row r="7" spans="1:10" s="42" customFormat="1" ht="24" x14ac:dyDescent="0.55000000000000004">
      <c r="A7" s="312" t="s">
        <v>1712</v>
      </c>
      <c r="B7" s="45"/>
      <c r="C7" s="45"/>
      <c r="D7" s="312" t="s">
        <v>65</v>
      </c>
      <c r="E7" s="99"/>
      <c r="F7" s="46" t="s">
        <v>66</v>
      </c>
      <c r="G7" s="312"/>
      <c r="H7" s="43"/>
      <c r="I7" s="43"/>
      <c r="J7" s="325">
        <f ca="1">TODAY()</f>
        <v>44125</v>
      </c>
    </row>
    <row r="8" spans="1:10" s="39" customFormat="1" ht="22.5" thickBot="1" x14ac:dyDescent="0.55000000000000004">
      <c r="J8" s="185" t="s">
        <v>67</v>
      </c>
    </row>
    <row r="9" spans="1:10" s="36" customFormat="1" ht="18.75" thickTop="1" x14ac:dyDescent="0.4">
      <c r="A9" s="395" t="s">
        <v>59</v>
      </c>
      <c r="B9" s="395" t="s">
        <v>1</v>
      </c>
      <c r="C9" s="395" t="s">
        <v>2</v>
      </c>
      <c r="D9" s="395" t="s">
        <v>3</v>
      </c>
      <c r="E9" s="392" t="s">
        <v>8</v>
      </c>
      <c r="F9" s="392"/>
      <c r="G9" s="392" t="s">
        <v>60</v>
      </c>
      <c r="H9" s="392"/>
      <c r="I9" s="35" t="s">
        <v>21</v>
      </c>
      <c r="J9" s="393" t="s">
        <v>5</v>
      </c>
    </row>
    <row r="10" spans="1:10" s="36" customFormat="1" ht="18.75" thickBot="1" x14ac:dyDescent="0.45">
      <c r="A10" s="396"/>
      <c r="B10" s="396"/>
      <c r="C10" s="396"/>
      <c r="D10" s="396"/>
      <c r="E10" s="37" t="s">
        <v>61</v>
      </c>
      <c r="F10" s="37" t="s">
        <v>4</v>
      </c>
      <c r="G10" s="37" t="s">
        <v>61</v>
      </c>
      <c r="H10" s="37" t="s">
        <v>4</v>
      </c>
      <c r="I10" s="38" t="s">
        <v>0</v>
      </c>
      <c r="J10" s="394"/>
    </row>
    <row r="11" spans="1:10" ht="22.5" thickTop="1" x14ac:dyDescent="0.5">
      <c r="A11" s="96">
        <v>1.4</v>
      </c>
      <c r="B11" s="8" t="s">
        <v>1568</v>
      </c>
      <c r="C11" s="9"/>
      <c r="D11" s="10"/>
      <c r="E11" s="101"/>
      <c r="F11" s="9"/>
      <c r="G11" s="9"/>
      <c r="H11" s="11"/>
      <c r="I11" s="9"/>
      <c r="J11" s="328"/>
    </row>
    <row r="12" spans="1:10" x14ac:dyDescent="0.5">
      <c r="A12" s="10" t="s">
        <v>6</v>
      </c>
      <c r="B12" s="9" t="s">
        <v>421</v>
      </c>
      <c r="C12" s="9"/>
      <c r="D12" s="10" t="s">
        <v>12</v>
      </c>
      <c r="E12" s="48"/>
      <c r="F12" s="23">
        <f>E12*C12</f>
        <v>0</v>
      </c>
      <c r="G12" s="9">
        <v>306</v>
      </c>
      <c r="H12" s="23">
        <f>G12*C12</f>
        <v>0</v>
      </c>
      <c r="I12" s="23">
        <f>H12+F12</f>
        <v>0</v>
      </c>
      <c r="J12" s="328" t="s">
        <v>417</v>
      </c>
    </row>
    <row r="13" spans="1:10" x14ac:dyDescent="0.5">
      <c r="A13" s="96"/>
      <c r="B13" s="8"/>
      <c r="C13" s="9"/>
      <c r="D13" s="10"/>
      <c r="E13" s="101"/>
      <c r="F13" s="9"/>
      <c r="G13" s="9"/>
      <c r="H13" s="11"/>
      <c r="I13" s="9"/>
      <c r="J13" s="328"/>
    </row>
    <row r="14" spans="1:10" x14ac:dyDescent="0.5">
      <c r="A14" s="10" t="s">
        <v>6</v>
      </c>
      <c r="B14" s="9" t="s">
        <v>416</v>
      </c>
      <c r="C14" s="9"/>
      <c r="D14" s="10"/>
      <c r="E14" s="48"/>
      <c r="F14" s="13"/>
      <c r="G14" s="9"/>
      <c r="H14" s="11"/>
      <c r="I14" s="9"/>
      <c r="J14" s="328"/>
    </row>
    <row r="15" spans="1:10" ht="37.5" x14ac:dyDescent="0.5">
      <c r="A15" s="10"/>
      <c r="B15" s="9" t="s">
        <v>163</v>
      </c>
      <c r="C15" s="9"/>
      <c r="D15" s="10" t="s">
        <v>12</v>
      </c>
      <c r="E15" s="48"/>
      <c r="F15" s="23">
        <f>E15*C15</f>
        <v>0</v>
      </c>
      <c r="G15" s="9">
        <v>436</v>
      </c>
      <c r="H15" s="23">
        <f>G15*C15</f>
        <v>0</v>
      </c>
      <c r="I15" s="23">
        <f>H15+F15</f>
        <v>0</v>
      </c>
      <c r="J15" s="328" t="s">
        <v>418</v>
      </c>
    </row>
    <row r="16" spans="1:10" ht="37.5" x14ac:dyDescent="0.5">
      <c r="A16" s="10"/>
      <c r="B16" s="9" t="s">
        <v>164</v>
      </c>
      <c r="C16" s="9"/>
      <c r="D16" s="10" t="s">
        <v>12</v>
      </c>
      <c r="E16" s="48"/>
      <c r="F16" s="23">
        <f t="shared" ref="F16:F17" si="0">E16*C16</f>
        <v>0</v>
      </c>
      <c r="G16" s="9">
        <v>498</v>
      </c>
      <c r="H16" s="23">
        <f t="shared" ref="H16:H17" si="1">G16*C16</f>
        <v>0</v>
      </c>
      <c r="I16" s="23">
        <f t="shared" ref="I16:I17" si="2">H16+F16</f>
        <v>0</v>
      </c>
      <c r="J16" s="328" t="s">
        <v>419</v>
      </c>
    </row>
    <row r="17" spans="1:10" ht="55.5" x14ac:dyDescent="0.5">
      <c r="A17" s="10"/>
      <c r="B17" s="9" t="s">
        <v>165</v>
      </c>
      <c r="C17" s="9"/>
      <c r="D17" s="10" t="s">
        <v>12</v>
      </c>
      <c r="E17" s="48"/>
      <c r="F17" s="23">
        <f t="shared" si="0"/>
        <v>0</v>
      </c>
      <c r="G17" s="9">
        <v>542</v>
      </c>
      <c r="H17" s="23">
        <f t="shared" si="1"/>
        <v>0</v>
      </c>
      <c r="I17" s="23">
        <f t="shared" si="2"/>
        <v>0</v>
      </c>
      <c r="J17" s="328" t="s">
        <v>420</v>
      </c>
    </row>
    <row r="18" spans="1:10" x14ac:dyDescent="0.5">
      <c r="A18" s="10"/>
      <c r="B18" s="9"/>
      <c r="C18" s="9"/>
      <c r="D18" s="10"/>
      <c r="E18" s="48"/>
      <c r="F18" s="13"/>
      <c r="G18" s="9"/>
      <c r="H18" s="11"/>
      <c r="I18" s="9"/>
      <c r="J18" s="328"/>
    </row>
    <row r="19" spans="1:10" x14ac:dyDescent="0.5">
      <c r="A19" s="10" t="s">
        <v>6</v>
      </c>
      <c r="B19" s="9" t="s">
        <v>1569</v>
      </c>
      <c r="C19" s="9"/>
      <c r="D19" s="10"/>
      <c r="E19" s="48"/>
      <c r="F19" s="13"/>
      <c r="G19" s="9"/>
      <c r="H19" s="11"/>
      <c r="I19" s="9"/>
      <c r="J19" s="328"/>
    </row>
    <row r="20" spans="1:10" ht="37.5" x14ac:dyDescent="0.5">
      <c r="A20" s="10"/>
      <c r="B20" s="9" t="s">
        <v>163</v>
      </c>
      <c r="C20" s="9"/>
      <c r="D20" s="10" t="s">
        <v>12</v>
      </c>
      <c r="E20" s="48"/>
      <c r="F20" s="23">
        <f>E20*C20</f>
        <v>0</v>
      </c>
      <c r="G20" s="9">
        <v>436</v>
      </c>
      <c r="H20" s="23">
        <f>G20*C20</f>
        <v>0</v>
      </c>
      <c r="I20" s="23">
        <f>H20+F20</f>
        <v>0</v>
      </c>
      <c r="J20" s="328" t="s">
        <v>418</v>
      </c>
    </row>
    <row r="21" spans="1:10" ht="37.5" x14ac:dyDescent="0.5">
      <c r="A21" s="10"/>
      <c r="B21" s="9" t="s">
        <v>164</v>
      </c>
      <c r="C21" s="9"/>
      <c r="D21" s="10" t="s">
        <v>12</v>
      </c>
      <c r="E21" s="48"/>
      <c r="F21" s="23">
        <f t="shared" ref="F21:F22" si="3">E21*C21</f>
        <v>0</v>
      </c>
      <c r="G21" s="9">
        <v>498</v>
      </c>
      <c r="H21" s="23">
        <f t="shared" ref="H21:H22" si="4">G21*C21</f>
        <v>0</v>
      </c>
      <c r="I21" s="23">
        <f t="shared" ref="I21:I22" si="5">H21+F21</f>
        <v>0</v>
      </c>
      <c r="J21" s="328" t="s">
        <v>419</v>
      </c>
    </row>
    <row r="22" spans="1:10" ht="55.5" x14ac:dyDescent="0.5">
      <c r="A22" s="10"/>
      <c r="B22" s="9" t="s">
        <v>165</v>
      </c>
      <c r="C22" s="9"/>
      <c r="D22" s="10" t="s">
        <v>12</v>
      </c>
      <c r="E22" s="48"/>
      <c r="F22" s="23">
        <f t="shared" si="3"/>
        <v>0</v>
      </c>
      <c r="G22" s="9">
        <v>542</v>
      </c>
      <c r="H22" s="23">
        <f t="shared" si="4"/>
        <v>0</v>
      </c>
      <c r="I22" s="23">
        <f t="shared" si="5"/>
        <v>0</v>
      </c>
      <c r="J22" s="328" t="s">
        <v>420</v>
      </c>
    </row>
    <row r="23" spans="1:10" x14ac:dyDescent="0.5">
      <c r="A23" s="10"/>
      <c r="B23" s="9"/>
      <c r="C23" s="9"/>
      <c r="D23" s="10"/>
      <c r="E23" s="48"/>
      <c r="F23" s="13"/>
      <c r="G23" s="9"/>
      <c r="H23" s="11"/>
      <c r="I23" s="9"/>
      <c r="J23" s="328"/>
    </row>
    <row r="24" spans="1:10" ht="39" customHeight="1" x14ac:dyDescent="0.5">
      <c r="A24" s="10" t="s">
        <v>6</v>
      </c>
      <c r="B24" s="14" t="s">
        <v>166</v>
      </c>
      <c r="C24" s="9"/>
      <c r="D24" s="10"/>
      <c r="E24" s="48"/>
      <c r="F24" s="13"/>
      <c r="G24" s="9"/>
      <c r="H24" s="11"/>
      <c r="I24" s="9"/>
      <c r="J24" s="328"/>
    </row>
    <row r="25" spans="1:10" ht="37.5" x14ac:dyDescent="0.5">
      <c r="A25" s="10"/>
      <c r="B25" s="9" t="s">
        <v>1570</v>
      </c>
      <c r="C25" s="9"/>
      <c r="D25" s="10" t="s">
        <v>12</v>
      </c>
      <c r="E25" s="48"/>
      <c r="F25" s="23">
        <f>E25*C25</f>
        <v>0</v>
      </c>
      <c r="G25" s="9">
        <v>245</v>
      </c>
      <c r="H25" s="23">
        <f>G25*C25</f>
        <v>0</v>
      </c>
      <c r="I25" s="23">
        <f>H25+F25</f>
        <v>0</v>
      </c>
      <c r="J25" s="328" t="s">
        <v>418</v>
      </c>
    </row>
    <row r="26" spans="1:10" ht="37.5" x14ac:dyDescent="0.5">
      <c r="A26" s="10"/>
      <c r="B26" s="9"/>
      <c r="C26" s="9"/>
      <c r="D26" s="10" t="s">
        <v>12</v>
      </c>
      <c r="E26" s="48"/>
      <c r="F26" s="23">
        <f t="shared" ref="F26:F27" si="6">E26*C26</f>
        <v>0</v>
      </c>
      <c r="G26" s="9">
        <v>276</v>
      </c>
      <c r="H26" s="23">
        <f t="shared" ref="H26:H27" si="7">G26*C26</f>
        <v>0</v>
      </c>
      <c r="I26" s="23">
        <f t="shared" ref="I26:I27" si="8">H26+F26</f>
        <v>0</v>
      </c>
      <c r="J26" s="328" t="s">
        <v>419</v>
      </c>
    </row>
    <row r="27" spans="1:10" ht="55.5" x14ac:dyDescent="0.5">
      <c r="A27" s="10"/>
      <c r="B27" s="9"/>
      <c r="C27" s="9"/>
      <c r="D27" s="10" t="s">
        <v>12</v>
      </c>
      <c r="E27" s="48"/>
      <c r="F27" s="23">
        <f t="shared" si="6"/>
        <v>0</v>
      </c>
      <c r="G27" s="9">
        <v>340</v>
      </c>
      <c r="H27" s="23">
        <f t="shared" si="7"/>
        <v>0</v>
      </c>
      <c r="I27" s="23">
        <f t="shared" si="8"/>
        <v>0</v>
      </c>
      <c r="J27" s="328" t="s">
        <v>420</v>
      </c>
    </row>
    <row r="28" spans="1:10" x14ac:dyDescent="0.5">
      <c r="A28" s="191"/>
      <c r="B28" s="190"/>
      <c r="C28" s="190"/>
      <c r="D28" s="191"/>
      <c r="E28" s="48"/>
      <c r="F28" s="13"/>
      <c r="G28" s="9"/>
      <c r="H28" s="359"/>
      <c r="I28" s="359"/>
      <c r="J28" s="361"/>
    </row>
    <row r="29" spans="1:10" x14ac:dyDescent="0.5">
      <c r="A29" s="191"/>
      <c r="B29" s="190"/>
      <c r="C29" s="190"/>
      <c r="D29" s="191"/>
      <c r="E29" s="48"/>
      <c r="F29" s="13"/>
      <c r="G29" s="9"/>
      <c r="H29" s="359"/>
      <c r="I29" s="359"/>
      <c r="J29" s="361"/>
    </row>
    <row r="30" spans="1:10" x14ac:dyDescent="0.5">
      <c r="A30" s="191"/>
      <c r="B30" s="190"/>
      <c r="C30" s="190"/>
      <c r="D30" s="191"/>
      <c r="E30" s="48"/>
      <c r="F30" s="13"/>
      <c r="G30" s="9"/>
      <c r="H30" s="359"/>
      <c r="I30" s="359"/>
      <c r="J30" s="361"/>
    </row>
    <row r="31" spans="1:10" x14ac:dyDescent="0.5">
      <c r="A31" s="191"/>
      <c r="B31" s="190"/>
      <c r="C31" s="190"/>
      <c r="D31" s="191"/>
      <c r="E31" s="48"/>
      <c r="F31" s="13"/>
      <c r="G31" s="9"/>
      <c r="H31" s="359"/>
      <c r="I31" s="359"/>
      <c r="J31" s="361"/>
    </row>
    <row r="32" spans="1:10" ht="22.5" thickBot="1" x14ac:dyDescent="0.55000000000000004">
      <c r="A32" s="191"/>
      <c r="B32" s="190"/>
      <c r="C32" s="190"/>
      <c r="D32" s="191"/>
      <c r="E32" s="354"/>
      <c r="F32" s="359"/>
      <c r="G32" s="360"/>
      <c r="H32" s="359"/>
      <c r="I32" s="359"/>
      <c r="J32" s="361"/>
    </row>
    <row r="33" spans="1:12" s="36" customFormat="1" ht="18.75" thickTop="1" x14ac:dyDescent="0.4">
      <c r="A33" s="395" t="s">
        <v>59</v>
      </c>
      <c r="B33" s="395" t="s">
        <v>1</v>
      </c>
      <c r="C33" s="395" t="s">
        <v>2</v>
      </c>
      <c r="D33" s="395" t="s">
        <v>3</v>
      </c>
      <c r="E33" s="392" t="s">
        <v>8</v>
      </c>
      <c r="F33" s="392"/>
      <c r="G33" s="392" t="s">
        <v>60</v>
      </c>
      <c r="H33" s="392"/>
      <c r="I33" s="35" t="s">
        <v>21</v>
      </c>
      <c r="J33" s="393" t="s">
        <v>5</v>
      </c>
    </row>
    <row r="34" spans="1:12" s="36" customFormat="1" ht="18.75" thickBot="1" x14ac:dyDescent="0.45">
      <c r="A34" s="396"/>
      <c r="B34" s="396"/>
      <c r="C34" s="396"/>
      <c r="D34" s="396"/>
      <c r="E34" s="37" t="s">
        <v>61</v>
      </c>
      <c r="F34" s="37" t="s">
        <v>4</v>
      </c>
      <c r="G34" s="37" t="s">
        <v>61</v>
      </c>
      <c r="H34" s="37" t="s">
        <v>4</v>
      </c>
      <c r="I34" s="38" t="s">
        <v>0</v>
      </c>
      <c r="J34" s="394"/>
    </row>
    <row r="35" spans="1:12" ht="22.5" thickTop="1" x14ac:dyDescent="0.5">
      <c r="A35" s="10"/>
      <c r="B35" s="9"/>
      <c r="C35" s="9"/>
      <c r="D35" s="10"/>
      <c r="E35" s="48"/>
      <c r="F35" s="13"/>
      <c r="G35" s="9"/>
      <c r="H35" s="11"/>
      <c r="I35" s="9"/>
      <c r="J35" s="328"/>
    </row>
    <row r="36" spans="1:12" x14ac:dyDescent="0.5">
      <c r="A36" s="10" t="s">
        <v>6</v>
      </c>
      <c r="B36" s="9" t="s">
        <v>168</v>
      </c>
      <c r="C36" s="9"/>
      <c r="D36" s="10"/>
      <c r="E36" s="48"/>
      <c r="F36" s="13"/>
      <c r="G36" s="9"/>
      <c r="H36" s="11"/>
      <c r="I36" s="9"/>
      <c r="J36" s="328"/>
      <c r="L36" s="6"/>
    </row>
    <row r="37" spans="1:12" ht="37.5" x14ac:dyDescent="0.5">
      <c r="A37" s="10"/>
      <c r="B37" s="9" t="s">
        <v>169</v>
      </c>
      <c r="C37" s="9"/>
      <c r="D37" s="10" t="s">
        <v>170</v>
      </c>
      <c r="E37" s="48">
        <v>5</v>
      </c>
      <c r="F37" s="23">
        <f t="shared" ref="F37:F38" si="9">E37*C37</f>
        <v>0</v>
      </c>
      <c r="G37" s="9"/>
      <c r="H37" s="23">
        <f t="shared" ref="H37:H38" si="10">G37*C37</f>
        <v>0</v>
      </c>
      <c r="I37" s="23">
        <f t="shared" ref="I37:I38" si="11">H37+F37</f>
        <v>0</v>
      </c>
      <c r="J37" s="328" t="s">
        <v>173</v>
      </c>
    </row>
    <row r="38" spans="1:12" x14ac:dyDescent="0.5">
      <c r="A38" s="10"/>
      <c r="B38" s="9" t="s">
        <v>171</v>
      </c>
      <c r="C38" s="9"/>
      <c r="D38" s="10" t="s">
        <v>172</v>
      </c>
      <c r="E38" s="48">
        <v>35</v>
      </c>
      <c r="F38" s="23">
        <f t="shared" si="9"/>
        <v>0</v>
      </c>
      <c r="G38" s="9"/>
      <c r="H38" s="23">
        <f t="shared" si="10"/>
        <v>0</v>
      </c>
      <c r="I38" s="23">
        <f t="shared" si="11"/>
        <v>0</v>
      </c>
      <c r="J38" s="328" t="s">
        <v>174</v>
      </c>
    </row>
    <row r="39" spans="1:12" x14ac:dyDescent="0.5">
      <c r="A39" s="10"/>
      <c r="B39" s="9"/>
      <c r="C39" s="9"/>
      <c r="D39" s="10"/>
      <c r="E39" s="48"/>
      <c r="F39" s="13"/>
      <c r="G39" s="9"/>
      <c r="H39" s="11"/>
      <c r="I39" s="9"/>
      <c r="J39" s="328" t="s">
        <v>175</v>
      </c>
    </row>
    <row r="40" spans="1:12" x14ac:dyDescent="0.5">
      <c r="A40" s="10"/>
      <c r="B40" s="9"/>
      <c r="C40" s="9"/>
      <c r="D40" s="10"/>
      <c r="E40" s="48"/>
      <c r="F40" s="9"/>
      <c r="G40" s="101"/>
      <c r="H40" s="11"/>
      <c r="I40" s="9"/>
      <c r="J40" s="328"/>
    </row>
    <row r="41" spans="1:12" x14ac:dyDescent="0.5">
      <c r="A41" s="126">
        <v>1.6</v>
      </c>
      <c r="B41" s="9" t="s">
        <v>207</v>
      </c>
      <c r="C41" s="9"/>
      <c r="D41" s="10"/>
      <c r="E41" s="48"/>
      <c r="F41" s="9"/>
      <c r="G41" s="48"/>
      <c r="H41" s="13"/>
      <c r="I41" s="9"/>
      <c r="J41" s="328"/>
    </row>
    <row r="42" spans="1:12" x14ac:dyDescent="0.5">
      <c r="A42" s="10" t="s">
        <v>6</v>
      </c>
      <c r="B42" s="9" t="s">
        <v>208</v>
      </c>
      <c r="C42" s="9"/>
      <c r="D42" s="10"/>
      <c r="E42" s="48"/>
      <c r="F42" s="13"/>
      <c r="G42" s="101"/>
      <c r="H42" s="11"/>
      <c r="I42" s="9"/>
      <c r="J42" s="328"/>
      <c r="L42" s="6"/>
    </row>
    <row r="43" spans="1:12" x14ac:dyDescent="0.5">
      <c r="A43" s="10"/>
      <c r="B43" s="9" t="s">
        <v>209</v>
      </c>
      <c r="C43" s="9"/>
      <c r="D43" s="10" t="s">
        <v>9</v>
      </c>
      <c r="E43" s="48">
        <v>220</v>
      </c>
      <c r="F43" s="23">
        <f t="shared" ref="F43:F46" si="12">E43*C43</f>
        <v>0</v>
      </c>
      <c r="G43" s="101">
        <v>25</v>
      </c>
      <c r="H43" s="23">
        <f t="shared" ref="H43:H55" si="13">G43*C43</f>
        <v>0</v>
      </c>
      <c r="I43" s="23">
        <f t="shared" ref="I43:I55" si="14">H43+F43</f>
        <v>0</v>
      </c>
      <c r="J43" s="328"/>
    </row>
    <row r="44" spans="1:12" x14ac:dyDescent="0.5">
      <c r="A44" s="10"/>
      <c r="B44" s="9" t="s">
        <v>210</v>
      </c>
      <c r="C44" s="9"/>
      <c r="D44" s="10" t="s">
        <v>9</v>
      </c>
      <c r="E44" s="48">
        <v>235</v>
      </c>
      <c r="F44" s="23">
        <f t="shared" si="12"/>
        <v>0</v>
      </c>
      <c r="G44" s="101">
        <v>25</v>
      </c>
      <c r="H44" s="23">
        <f t="shared" si="13"/>
        <v>0</v>
      </c>
      <c r="I44" s="23">
        <f t="shared" si="14"/>
        <v>0</v>
      </c>
      <c r="J44" s="328"/>
    </row>
    <row r="45" spans="1:12" x14ac:dyDescent="0.5">
      <c r="A45" s="10"/>
      <c r="B45" s="9" t="s">
        <v>211</v>
      </c>
      <c r="C45" s="9"/>
      <c r="D45" s="10" t="s">
        <v>9</v>
      </c>
      <c r="E45" s="48">
        <v>250</v>
      </c>
      <c r="F45" s="23">
        <f t="shared" si="12"/>
        <v>0</v>
      </c>
      <c r="G45" s="101">
        <v>25</v>
      </c>
      <c r="H45" s="23">
        <f t="shared" si="13"/>
        <v>0</v>
      </c>
      <c r="I45" s="23">
        <f t="shared" si="14"/>
        <v>0</v>
      </c>
      <c r="J45" s="328"/>
    </row>
    <row r="46" spans="1:12" x14ac:dyDescent="0.5">
      <c r="A46" s="10"/>
      <c r="B46" s="9" t="s">
        <v>212</v>
      </c>
      <c r="C46" s="9"/>
      <c r="D46" s="10" t="s">
        <v>9</v>
      </c>
      <c r="E46" s="48">
        <v>270</v>
      </c>
      <c r="F46" s="23">
        <f t="shared" si="12"/>
        <v>0</v>
      </c>
      <c r="G46" s="101">
        <v>25</v>
      </c>
      <c r="H46" s="23">
        <f t="shared" si="13"/>
        <v>0</v>
      </c>
      <c r="I46" s="23">
        <f t="shared" si="14"/>
        <v>0</v>
      </c>
      <c r="J46" s="328"/>
    </row>
    <row r="47" spans="1:12" x14ac:dyDescent="0.5">
      <c r="A47" s="10" t="s">
        <v>6</v>
      </c>
      <c r="B47" s="27" t="s">
        <v>213</v>
      </c>
      <c r="C47" s="9"/>
      <c r="D47" s="10"/>
      <c r="E47" s="48"/>
      <c r="F47" s="9"/>
      <c r="G47" s="101"/>
      <c r="H47" s="23"/>
      <c r="I47" s="23"/>
      <c r="J47" s="328"/>
    </row>
    <row r="48" spans="1:12" x14ac:dyDescent="0.5">
      <c r="A48" s="10"/>
      <c r="B48" s="9" t="s">
        <v>214</v>
      </c>
      <c r="C48" s="9"/>
      <c r="D48" s="10" t="s">
        <v>9</v>
      </c>
      <c r="E48" s="48">
        <v>290</v>
      </c>
      <c r="F48" s="23">
        <f t="shared" ref="F48:F55" si="15">E48*C48</f>
        <v>0</v>
      </c>
      <c r="G48" s="101">
        <v>35</v>
      </c>
      <c r="H48" s="23">
        <f t="shared" si="13"/>
        <v>0</v>
      </c>
      <c r="I48" s="23">
        <f t="shared" si="14"/>
        <v>0</v>
      </c>
      <c r="J48" s="328"/>
    </row>
    <row r="49" spans="1:10" x14ac:dyDescent="0.5">
      <c r="A49" s="10"/>
      <c r="B49" s="9" t="s">
        <v>215</v>
      </c>
      <c r="C49" s="9"/>
      <c r="D49" s="10" t="s">
        <v>9</v>
      </c>
      <c r="E49" s="48">
        <v>310</v>
      </c>
      <c r="F49" s="23">
        <f t="shared" si="15"/>
        <v>0</v>
      </c>
      <c r="G49" s="101">
        <v>35</v>
      </c>
      <c r="H49" s="23">
        <f t="shared" si="13"/>
        <v>0</v>
      </c>
      <c r="I49" s="23">
        <f t="shared" si="14"/>
        <v>0</v>
      </c>
      <c r="J49" s="328"/>
    </row>
    <row r="50" spans="1:10" x14ac:dyDescent="0.5">
      <c r="A50" s="10"/>
      <c r="B50" s="9" t="s">
        <v>216</v>
      </c>
      <c r="C50" s="9"/>
      <c r="D50" s="10" t="s">
        <v>9</v>
      </c>
      <c r="E50" s="48">
        <v>320</v>
      </c>
      <c r="F50" s="23">
        <f t="shared" si="15"/>
        <v>0</v>
      </c>
      <c r="G50" s="101">
        <v>35</v>
      </c>
      <c r="H50" s="23">
        <f t="shared" si="13"/>
        <v>0</v>
      </c>
      <c r="I50" s="23">
        <f t="shared" si="14"/>
        <v>0</v>
      </c>
      <c r="J50" s="328"/>
    </row>
    <row r="51" spans="1:10" x14ac:dyDescent="0.5">
      <c r="A51" s="10"/>
      <c r="B51" s="9" t="s">
        <v>217</v>
      </c>
      <c r="C51" s="9"/>
      <c r="D51" s="10" t="s">
        <v>9</v>
      </c>
      <c r="E51" s="48">
        <v>340</v>
      </c>
      <c r="F51" s="23">
        <f t="shared" si="15"/>
        <v>0</v>
      </c>
      <c r="G51" s="101">
        <v>35</v>
      </c>
      <c r="H51" s="23">
        <f t="shared" si="13"/>
        <v>0</v>
      </c>
      <c r="I51" s="23">
        <f t="shared" si="14"/>
        <v>0</v>
      </c>
      <c r="J51" s="328"/>
    </row>
    <row r="52" spans="1:10" x14ac:dyDescent="0.5">
      <c r="A52" s="10"/>
      <c r="B52" s="9" t="s">
        <v>218</v>
      </c>
      <c r="C52" s="9"/>
      <c r="D52" s="10" t="s">
        <v>9</v>
      </c>
      <c r="E52" s="48">
        <v>390</v>
      </c>
      <c r="F52" s="23">
        <f t="shared" si="15"/>
        <v>0</v>
      </c>
      <c r="G52" s="101">
        <v>40</v>
      </c>
      <c r="H52" s="23">
        <f t="shared" si="13"/>
        <v>0</v>
      </c>
      <c r="I52" s="23">
        <f t="shared" si="14"/>
        <v>0</v>
      </c>
      <c r="J52" s="328"/>
    </row>
    <row r="53" spans="1:10" x14ac:dyDescent="0.5">
      <c r="A53" s="10"/>
      <c r="B53" s="9" t="s">
        <v>219</v>
      </c>
      <c r="C53" s="9"/>
      <c r="D53" s="10" t="s">
        <v>9</v>
      </c>
      <c r="E53" s="48">
        <v>450</v>
      </c>
      <c r="F53" s="23">
        <f t="shared" si="15"/>
        <v>0</v>
      </c>
      <c r="G53" s="101">
        <v>50</v>
      </c>
      <c r="H53" s="23">
        <f t="shared" si="13"/>
        <v>0</v>
      </c>
      <c r="I53" s="23">
        <f t="shared" si="14"/>
        <v>0</v>
      </c>
      <c r="J53" s="328"/>
    </row>
    <row r="54" spans="1:10" x14ac:dyDescent="0.5">
      <c r="A54" s="10"/>
      <c r="B54" s="9" t="s">
        <v>220</v>
      </c>
      <c r="C54" s="9"/>
      <c r="D54" s="10" t="s">
        <v>9</v>
      </c>
      <c r="E54" s="48">
        <v>475</v>
      </c>
      <c r="F54" s="23">
        <f t="shared" si="15"/>
        <v>0</v>
      </c>
      <c r="G54" s="101">
        <v>60</v>
      </c>
      <c r="H54" s="23">
        <f t="shared" si="13"/>
        <v>0</v>
      </c>
      <c r="I54" s="23">
        <f t="shared" si="14"/>
        <v>0</v>
      </c>
      <c r="J54" s="328"/>
    </row>
    <row r="55" spans="1:10" x14ac:dyDescent="0.5">
      <c r="A55" s="10"/>
      <c r="B55" s="9" t="s">
        <v>221</v>
      </c>
      <c r="C55" s="9"/>
      <c r="D55" s="10" t="s">
        <v>9</v>
      </c>
      <c r="E55" s="48">
        <v>565</v>
      </c>
      <c r="F55" s="23">
        <f t="shared" si="15"/>
        <v>0</v>
      </c>
      <c r="G55" s="101">
        <v>70</v>
      </c>
      <c r="H55" s="23">
        <f t="shared" si="13"/>
        <v>0</v>
      </c>
      <c r="I55" s="23">
        <f t="shared" si="14"/>
        <v>0</v>
      </c>
      <c r="J55" s="328"/>
    </row>
    <row r="56" spans="1:10" x14ac:dyDescent="0.5">
      <c r="A56" s="10"/>
      <c r="B56" s="12"/>
      <c r="C56" s="9"/>
      <c r="D56" s="10"/>
      <c r="E56" s="48"/>
      <c r="F56" s="9"/>
      <c r="G56" s="47"/>
      <c r="H56" s="10"/>
      <c r="I56" s="9"/>
      <c r="J56" s="328"/>
    </row>
    <row r="57" spans="1:10" x14ac:dyDescent="0.5">
      <c r="A57" s="10" t="s">
        <v>6</v>
      </c>
      <c r="B57" s="27" t="s">
        <v>1572</v>
      </c>
      <c r="C57" s="9"/>
      <c r="D57" s="10"/>
      <c r="E57" s="48"/>
      <c r="F57" s="9"/>
      <c r="G57" s="101"/>
      <c r="H57" s="11"/>
      <c r="I57" s="9"/>
      <c r="J57" s="328"/>
    </row>
    <row r="58" spans="1:10" x14ac:dyDescent="0.5">
      <c r="A58" s="10"/>
      <c r="B58" s="9" t="s">
        <v>1571</v>
      </c>
      <c r="C58" s="9"/>
      <c r="D58" s="10" t="s">
        <v>9</v>
      </c>
      <c r="E58" s="48">
        <v>110</v>
      </c>
      <c r="F58" s="23">
        <f>E58*C58</f>
        <v>0</v>
      </c>
      <c r="G58" s="101">
        <v>30</v>
      </c>
      <c r="H58" s="23">
        <f>G58*C58</f>
        <v>0</v>
      </c>
      <c r="I58" s="23">
        <f>H58+F58</f>
        <v>0</v>
      </c>
      <c r="J58" s="328"/>
    </row>
    <row r="59" spans="1:10" x14ac:dyDescent="0.5">
      <c r="A59" s="10"/>
      <c r="B59" s="14"/>
      <c r="C59" s="9"/>
      <c r="D59" s="10"/>
      <c r="E59" s="48"/>
      <c r="F59" s="9"/>
      <c r="G59" s="101"/>
      <c r="H59" s="11"/>
      <c r="I59" s="9"/>
      <c r="J59" s="328"/>
    </row>
    <row r="60" spans="1:10" s="4" customFormat="1" x14ac:dyDescent="0.45">
      <c r="A60" s="15"/>
      <c r="B60" s="16"/>
      <c r="C60" s="16"/>
      <c r="D60" s="15"/>
      <c r="E60" s="103"/>
      <c r="F60" s="16"/>
      <c r="G60" s="119"/>
      <c r="H60" s="17"/>
      <c r="I60" s="16"/>
      <c r="J60" s="114"/>
    </row>
    <row r="61" spans="1:10" ht="21.75" customHeight="1" x14ac:dyDescent="0.5"/>
  </sheetData>
  <mergeCells count="19">
    <mergeCell ref="G9:H9"/>
    <mergeCell ref="J9:J10"/>
    <mergeCell ref="A2:J2"/>
    <mergeCell ref="A3:G3"/>
    <mergeCell ref="A4:G4"/>
    <mergeCell ref="A5:B5"/>
    <mergeCell ref="A6:G6"/>
    <mergeCell ref="A9:A10"/>
    <mergeCell ref="B9:B10"/>
    <mergeCell ref="C9:C10"/>
    <mergeCell ref="D9:D10"/>
    <mergeCell ref="E9:F9"/>
    <mergeCell ref="G33:H33"/>
    <mergeCell ref="J33:J34"/>
    <mergeCell ref="A33:A34"/>
    <mergeCell ref="B33:B34"/>
    <mergeCell ref="C33:C34"/>
    <mergeCell ref="D33:D34"/>
    <mergeCell ref="E33:F33"/>
  </mergeCells>
  <pageMargins left="0.7" right="0.7" top="0.75" bottom="0.75" header="0.3" footer="0.3"/>
  <pageSetup paperSize="9" scale="8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250"/>
  <sheetViews>
    <sheetView view="pageBreakPreview" topLeftCell="A181" zoomScaleSheetLayoutView="100" workbookViewId="0">
      <selection activeCell="E15" sqref="E15"/>
    </sheetView>
  </sheetViews>
  <sheetFormatPr defaultColWidth="9" defaultRowHeight="21.75" x14ac:dyDescent="0.5"/>
  <cols>
    <col min="1" max="1" width="6.33203125" style="3" customWidth="1"/>
    <col min="2" max="2" width="62.33203125" style="3" bestFit="1" customWidth="1"/>
    <col min="3" max="3" width="6.33203125" style="3" hidden="1" customWidth="1"/>
    <col min="4" max="4" width="9.1640625" style="3" bestFit="1" customWidth="1"/>
    <col min="5" max="5" width="11.33203125" style="3" bestFit="1" customWidth="1"/>
    <col min="6" max="6" width="8.83203125" style="3" hidden="1" customWidth="1"/>
    <col min="7" max="7" width="11.33203125" style="3" bestFit="1" customWidth="1"/>
    <col min="8" max="8" width="8.83203125" style="3" hidden="1" customWidth="1"/>
    <col min="9" max="9" width="15.5" style="3" hidden="1" customWidth="1"/>
    <col min="10" max="10" width="17.5" style="189" customWidth="1"/>
    <col min="11" max="11" width="10.33203125" style="3" bestFit="1" customWidth="1"/>
    <col min="12" max="256" width="9" style="3"/>
    <col min="257" max="257" width="6.33203125" style="3" customWidth="1"/>
    <col min="258" max="258" width="74.1640625" style="3" customWidth="1"/>
    <col min="259" max="259" width="7.5" style="3" customWidth="1"/>
    <col min="260" max="260" width="7" style="3" customWidth="1"/>
    <col min="261" max="261" width="10" style="3" bestFit="1" customWidth="1"/>
    <col min="262" max="262" width="10.6640625" style="3" bestFit="1" customWidth="1"/>
    <col min="263" max="263" width="8.83203125" style="3" customWidth="1"/>
    <col min="264" max="264" width="10.83203125" style="3" customWidth="1"/>
    <col min="265" max="265" width="14.83203125" style="3" customWidth="1"/>
    <col min="266" max="266" width="8.6640625" style="3" customWidth="1"/>
    <col min="267" max="267" width="10.33203125" style="3" bestFit="1" customWidth="1"/>
    <col min="268" max="512" width="9" style="3"/>
    <col min="513" max="513" width="6.33203125" style="3" customWidth="1"/>
    <col min="514" max="514" width="74.1640625" style="3" customWidth="1"/>
    <col min="515" max="515" width="7.5" style="3" customWidth="1"/>
    <col min="516" max="516" width="7" style="3" customWidth="1"/>
    <col min="517" max="517" width="10" style="3" bestFit="1" customWidth="1"/>
    <col min="518" max="518" width="10.6640625" style="3" bestFit="1" customWidth="1"/>
    <col min="519" max="519" width="8.83203125" style="3" customWidth="1"/>
    <col min="520" max="520" width="10.83203125" style="3" customWidth="1"/>
    <col min="521" max="521" width="14.83203125" style="3" customWidth="1"/>
    <col min="522" max="522" width="8.6640625" style="3" customWidth="1"/>
    <col min="523" max="523" width="10.33203125" style="3" bestFit="1" customWidth="1"/>
    <col min="524" max="768" width="9" style="3"/>
    <col min="769" max="769" width="6.33203125" style="3" customWidth="1"/>
    <col min="770" max="770" width="74.1640625" style="3" customWidth="1"/>
    <col min="771" max="771" width="7.5" style="3" customWidth="1"/>
    <col min="772" max="772" width="7" style="3" customWidth="1"/>
    <col min="773" max="773" width="10" style="3" bestFit="1" customWidth="1"/>
    <col min="774" max="774" width="10.6640625" style="3" bestFit="1" customWidth="1"/>
    <col min="775" max="775" width="8.83203125" style="3" customWidth="1"/>
    <col min="776" max="776" width="10.83203125" style="3" customWidth="1"/>
    <col min="777" max="777" width="14.83203125" style="3" customWidth="1"/>
    <col min="778" max="778" width="8.6640625" style="3" customWidth="1"/>
    <col min="779" max="779" width="10.33203125" style="3" bestFit="1" customWidth="1"/>
    <col min="780" max="1024" width="9" style="3"/>
    <col min="1025" max="1025" width="6.33203125" style="3" customWidth="1"/>
    <col min="1026" max="1026" width="74.1640625" style="3" customWidth="1"/>
    <col min="1027" max="1027" width="7.5" style="3" customWidth="1"/>
    <col min="1028" max="1028" width="7" style="3" customWidth="1"/>
    <col min="1029" max="1029" width="10" style="3" bestFit="1" customWidth="1"/>
    <col min="1030" max="1030" width="10.6640625" style="3" bestFit="1" customWidth="1"/>
    <col min="1031" max="1031" width="8.83203125" style="3" customWidth="1"/>
    <col min="1032" max="1032" width="10.83203125" style="3" customWidth="1"/>
    <col min="1033" max="1033" width="14.83203125" style="3" customWidth="1"/>
    <col min="1034" max="1034" width="8.6640625" style="3" customWidth="1"/>
    <col min="1035" max="1035" width="10.33203125" style="3" bestFit="1" customWidth="1"/>
    <col min="1036" max="1280" width="9" style="3"/>
    <col min="1281" max="1281" width="6.33203125" style="3" customWidth="1"/>
    <col min="1282" max="1282" width="74.1640625" style="3" customWidth="1"/>
    <col min="1283" max="1283" width="7.5" style="3" customWidth="1"/>
    <col min="1284" max="1284" width="7" style="3" customWidth="1"/>
    <col min="1285" max="1285" width="10" style="3" bestFit="1" customWidth="1"/>
    <col min="1286" max="1286" width="10.6640625" style="3" bestFit="1" customWidth="1"/>
    <col min="1287" max="1287" width="8.83203125" style="3" customWidth="1"/>
    <col min="1288" max="1288" width="10.83203125" style="3" customWidth="1"/>
    <col min="1289" max="1289" width="14.83203125" style="3" customWidth="1"/>
    <col min="1290" max="1290" width="8.6640625" style="3" customWidth="1"/>
    <col min="1291" max="1291" width="10.33203125" style="3" bestFit="1" customWidth="1"/>
    <col min="1292" max="1536" width="9" style="3"/>
    <col min="1537" max="1537" width="6.33203125" style="3" customWidth="1"/>
    <col min="1538" max="1538" width="74.1640625" style="3" customWidth="1"/>
    <col min="1539" max="1539" width="7.5" style="3" customWidth="1"/>
    <col min="1540" max="1540" width="7" style="3" customWidth="1"/>
    <col min="1541" max="1541" width="10" style="3" bestFit="1" customWidth="1"/>
    <col min="1542" max="1542" width="10.6640625" style="3" bestFit="1" customWidth="1"/>
    <col min="1543" max="1543" width="8.83203125" style="3" customWidth="1"/>
    <col min="1544" max="1544" width="10.83203125" style="3" customWidth="1"/>
    <col min="1545" max="1545" width="14.83203125" style="3" customWidth="1"/>
    <col min="1546" max="1546" width="8.6640625" style="3" customWidth="1"/>
    <col min="1547" max="1547" width="10.33203125" style="3" bestFit="1" customWidth="1"/>
    <col min="1548" max="1792" width="9" style="3"/>
    <col min="1793" max="1793" width="6.33203125" style="3" customWidth="1"/>
    <col min="1794" max="1794" width="74.1640625" style="3" customWidth="1"/>
    <col min="1795" max="1795" width="7.5" style="3" customWidth="1"/>
    <col min="1796" max="1796" width="7" style="3" customWidth="1"/>
    <col min="1797" max="1797" width="10" style="3" bestFit="1" customWidth="1"/>
    <col min="1798" max="1798" width="10.6640625" style="3" bestFit="1" customWidth="1"/>
    <col min="1799" max="1799" width="8.83203125" style="3" customWidth="1"/>
    <col min="1800" max="1800" width="10.83203125" style="3" customWidth="1"/>
    <col min="1801" max="1801" width="14.83203125" style="3" customWidth="1"/>
    <col min="1802" max="1802" width="8.6640625" style="3" customWidth="1"/>
    <col min="1803" max="1803" width="10.33203125" style="3" bestFit="1" customWidth="1"/>
    <col min="1804" max="2048" width="9" style="3"/>
    <col min="2049" max="2049" width="6.33203125" style="3" customWidth="1"/>
    <col min="2050" max="2050" width="74.1640625" style="3" customWidth="1"/>
    <col min="2051" max="2051" width="7.5" style="3" customWidth="1"/>
    <col min="2052" max="2052" width="7" style="3" customWidth="1"/>
    <col min="2053" max="2053" width="10" style="3" bestFit="1" customWidth="1"/>
    <col min="2054" max="2054" width="10.6640625" style="3" bestFit="1" customWidth="1"/>
    <col min="2055" max="2055" width="8.83203125" style="3" customWidth="1"/>
    <col min="2056" max="2056" width="10.83203125" style="3" customWidth="1"/>
    <col min="2057" max="2057" width="14.83203125" style="3" customWidth="1"/>
    <col min="2058" max="2058" width="8.6640625" style="3" customWidth="1"/>
    <col min="2059" max="2059" width="10.33203125" style="3" bestFit="1" customWidth="1"/>
    <col min="2060" max="2304" width="9" style="3"/>
    <col min="2305" max="2305" width="6.33203125" style="3" customWidth="1"/>
    <col min="2306" max="2306" width="74.1640625" style="3" customWidth="1"/>
    <col min="2307" max="2307" width="7.5" style="3" customWidth="1"/>
    <col min="2308" max="2308" width="7" style="3" customWidth="1"/>
    <col min="2309" max="2309" width="10" style="3" bestFit="1" customWidth="1"/>
    <col min="2310" max="2310" width="10.6640625" style="3" bestFit="1" customWidth="1"/>
    <col min="2311" max="2311" width="8.83203125" style="3" customWidth="1"/>
    <col min="2312" max="2312" width="10.83203125" style="3" customWidth="1"/>
    <col min="2313" max="2313" width="14.83203125" style="3" customWidth="1"/>
    <col min="2314" max="2314" width="8.6640625" style="3" customWidth="1"/>
    <col min="2315" max="2315" width="10.33203125" style="3" bestFit="1" customWidth="1"/>
    <col min="2316" max="2560" width="9" style="3"/>
    <col min="2561" max="2561" width="6.33203125" style="3" customWidth="1"/>
    <col min="2562" max="2562" width="74.1640625" style="3" customWidth="1"/>
    <col min="2563" max="2563" width="7.5" style="3" customWidth="1"/>
    <col min="2564" max="2564" width="7" style="3" customWidth="1"/>
    <col min="2565" max="2565" width="10" style="3" bestFit="1" customWidth="1"/>
    <col min="2566" max="2566" width="10.6640625" style="3" bestFit="1" customWidth="1"/>
    <col min="2567" max="2567" width="8.83203125" style="3" customWidth="1"/>
    <col min="2568" max="2568" width="10.83203125" style="3" customWidth="1"/>
    <col min="2569" max="2569" width="14.83203125" style="3" customWidth="1"/>
    <col min="2570" max="2570" width="8.6640625" style="3" customWidth="1"/>
    <col min="2571" max="2571" width="10.33203125" style="3" bestFit="1" customWidth="1"/>
    <col min="2572" max="2816" width="9" style="3"/>
    <col min="2817" max="2817" width="6.33203125" style="3" customWidth="1"/>
    <col min="2818" max="2818" width="74.1640625" style="3" customWidth="1"/>
    <col min="2819" max="2819" width="7.5" style="3" customWidth="1"/>
    <col min="2820" max="2820" width="7" style="3" customWidth="1"/>
    <col min="2821" max="2821" width="10" style="3" bestFit="1" customWidth="1"/>
    <col min="2822" max="2822" width="10.6640625" style="3" bestFit="1" customWidth="1"/>
    <col min="2823" max="2823" width="8.83203125" style="3" customWidth="1"/>
    <col min="2824" max="2824" width="10.83203125" style="3" customWidth="1"/>
    <col min="2825" max="2825" width="14.83203125" style="3" customWidth="1"/>
    <col min="2826" max="2826" width="8.6640625" style="3" customWidth="1"/>
    <col min="2827" max="2827" width="10.33203125" style="3" bestFit="1" customWidth="1"/>
    <col min="2828" max="3072" width="9" style="3"/>
    <col min="3073" max="3073" width="6.33203125" style="3" customWidth="1"/>
    <col min="3074" max="3074" width="74.1640625" style="3" customWidth="1"/>
    <col min="3075" max="3075" width="7.5" style="3" customWidth="1"/>
    <col min="3076" max="3076" width="7" style="3" customWidth="1"/>
    <col min="3077" max="3077" width="10" style="3" bestFit="1" customWidth="1"/>
    <col min="3078" max="3078" width="10.6640625" style="3" bestFit="1" customWidth="1"/>
    <col min="3079" max="3079" width="8.83203125" style="3" customWidth="1"/>
    <col min="3080" max="3080" width="10.83203125" style="3" customWidth="1"/>
    <col min="3081" max="3081" width="14.83203125" style="3" customWidth="1"/>
    <col min="3082" max="3082" width="8.6640625" style="3" customWidth="1"/>
    <col min="3083" max="3083" width="10.33203125" style="3" bestFit="1" customWidth="1"/>
    <col min="3084" max="3328" width="9" style="3"/>
    <col min="3329" max="3329" width="6.33203125" style="3" customWidth="1"/>
    <col min="3330" max="3330" width="74.1640625" style="3" customWidth="1"/>
    <col min="3331" max="3331" width="7.5" style="3" customWidth="1"/>
    <col min="3332" max="3332" width="7" style="3" customWidth="1"/>
    <col min="3333" max="3333" width="10" style="3" bestFit="1" customWidth="1"/>
    <col min="3334" max="3334" width="10.6640625" style="3" bestFit="1" customWidth="1"/>
    <col min="3335" max="3335" width="8.83203125" style="3" customWidth="1"/>
    <col min="3336" max="3336" width="10.83203125" style="3" customWidth="1"/>
    <col min="3337" max="3337" width="14.83203125" style="3" customWidth="1"/>
    <col min="3338" max="3338" width="8.6640625" style="3" customWidth="1"/>
    <col min="3339" max="3339" width="10.33203125" style="3" bestFit="1" customWidth="1"/>
    <col min="3340" max="3584" width="9" style="3"/>
    <col min="3585" max="3585" width="6.33203125" style="3" customWidth="1"/>
    <col min="3586" max="3586" width="74.1640625" style="3" customWidth="1"/>
    <col min="3587" max="3587" width="7.5" style="3" customWidth="1"/>
    <col min="3588" max="3588" width="7" style="3" customWidth="1"/>
    <col min="3589" max="3589" width="10" style="3" bestFit="1" customWidth="1"/>
    <col min="3590" max="3590" width="10.6640625" style="3" bestFit="1" customWidth="1"/>
    <col min="3591" max="3591" width="8.83203125" style="3" customWidth="1"/>
    <col min="3592" max="3592" width="10.83203125" style="3" customWidth="1"/>
    <col min="3593" max="3593" width="14.83203125" style="3" customWidth="1"/>
    <col min="3594" max="3594" width="8.6640625" style="3" customWidth="1"/>
    <col min="3595" max="3595" width="10.33203125" style="3" bestFit="1" customWidth="1"/>
    <col min="3596" max="3840" width="9" style="3"/>
    <col min="3841" max="3841" width="6.33203125" style="3" customWidth="1"/>
    <col min="3842" max="3842" width="74.1640625" style="3" customWidth="1"/>
    <col min="3843" max="3843" width="7.5" style="3" customWidth="1"/>
    <col min="3844" max="3844" width="7" style="3" customWidth="1"/>
    <col min="3845" max="3845" width="10" style="3" bestFit="1" customWidth="1"/>
    <col min="3846" max="3846" width="10.6640625" style="3" bestFit="1" customWidth="1"/>
    <col min="3847" max="3847" width="8.83203125" style="3" customWidth="1"/>
    <col min="3848" max="3848" width="10.83203125" style="3" customWidth="1"/>
    <col min="3849" max="3849" width="14.83203125" style="3" customWidth="1"/>
    <col min="3850" max="3850" width="8.6640625" style="3" customWidth="1"/>
    <col min="3851" max="3851" width="10.33203125" style="3" bestFit="1" customWidth="1"/>
    <col min="3852" max="4096" width="9" style="3"/>
    <col min="4097" max="4097" width="6.33203125" style="3" customWidth="1"/>
    <col min="4098" max="4098" width="74.1640625" style="3" customWidth="1"/>
    <col min="4099" max="4099" width="7.5" style="3" customWidth="1"/>
    <col min="4100" max="4100" width="7" style="3" customWidth="1"/>
    <col min="4101" max="4101" width="10" style="3" bestFit="1" customWidth="1"/>
    <col min="4102" max="4102" width="10.6640625" style="3" bestFit="1" customWidth="1"/>
    <col min="4103" max="4103" width="8.83203125" style="3" customWidth="1"/>
    <col min="4104" max="4104" width="10.83203125" style="3" customWidth="1"/>
    <col min="4105" max="4105" width="14.83203125" style="3" customWidth="1"/>
    <col min="4106" max="4106" width="8.6640625" style="3" customWidth="1"/>
    <col min="4107" max="4107" width="10.33203125" style="3" bestFit="1" customWidth="1"/>
    <col min="4108" max="4352" width="9" style="3"/>
    <col min="4353" max="4353" width="6.33203125" style="3" customWidth="1"/>
    <col min="4354" max="4354" width="74.1640625" style="3" customWidth="1"/>
    <col min="4355" max="4355" width="7.5" style="3" customWidth="1"/>
    <col min="4356" max="4356" width="7" style="3" customWidth="1"/>
    <col min="4357" max="4357" width="10" style="3" bestFit="1" customWidth="1"/>
    <col min="4358" max="4358" width="10.6640625" style="3" bestFit="1" customWidth="1"/>
    <col min="4359" max="4359" width="8.83203125" style="3" customWidth="1"/>
    <col min="4360" max="4360" width="10.83203125" style="3" customWidth="1"/>
    <col min="4361" max="4361" width="14.83203125" style="3" customWidth="1"/>
    <col min="4362" max="4362" width="8.6640625" style="3" customWidth="1"/>
    <col min="4363" max="4363" width="10.33203125" style="3" bestFit="1" customWidth="1"/>
    <col min="4364" max="4608" width="9" style="3"/>
    <col min="4609" max="4609" width="6.33203125" style="3" customWidth="1"/>
    <col min="4610" max="4610" width="74.1640625" style="3" customWidth="1"/>
    <col min="4611" max="4611" width="7.5" style="3" customWidth="1"/>
    <col min="4612" max="4612" width="7" style="3" customWidth="1"/>
    <col min="4613" max="4613" width="10" style="3" bestFit="1" customWidth="1"/>
    <col min="4614" max="4614" width="10.6640625" style="3" bestFit="1" customWidth="1"/>
    <col min="4615" max="4615" width="8.83203125" style="3" customWidth="1"/>
    <col min="4616" max="4616" width="10.83203125" style="3" customWidth="1"/>
    <col min="4617" max="4617" width="14.83203125" style="3" customWidth="1"/>
    <col min="4618" max="4618" width="8.6640625" style="3" customWidth="1"/>
    <col min="4619" max="4619" width="10.33203125" style="3" bestFit="1" customWidth="1"/>
    <col min="4620" max="4864" width="9" style="3"/>
    <col min="4865" max="4865" width="6.33203125" style="3" customWidth="1"/>
    <col min="4866" max="4866" width="74.1640625" style="3" customWidth="1"/>
    <col min="4867" max="4867" width="7.5" style="3" customWidth="1"/>
    <col min="4868" max="4868" width="7" style="3" customWidth="1"/>
    <col min="4869" max="4869" width="10" style="3" bestFit="1" customWidth="1"/>
    <col min="4870" max="4870" width="10.6640625" style="3" bestFit="1" customWidth="1"/>
    <col min="4871" max="4871" width="8.83203125" style="3" customWidth="1"/>
    <col min="4872" max="4872" width="10.83203125" style="3" customWidth="1"/>
    <col min="4873" max="4873" width="14.83203125" style="3" customWidth="1"/>
    <col min="4874" max="4874" width="8.6640625" style="3" customWidth="1"/>
    <col min="4875" max="4875" width="10.33203125" style="3" bestFit="1" customWidth="1"/>
    <col min="4876" max="5120" width="9" style="3"/>
    <col min="5121" max="5121" width="6.33203125" style="3" customWidth="1"/>
    <col min="5122" max="5122" width="74.1640625" style="3" customWidth="1"/>
    <col min="5123" max="5123" width="7.5" style="3" customWidth="1"/>
    <col min="5124" max="5124" width="7" style="3" customWidth="1"/>
    <col min="5125" max="5125" width="10" style="3" bestFit="1" customWidth="1"/>
    <col min="5126" max="5126" width="10.6640625" style="3" bestFit="1" customWidth="1"/>
    <col min="5127" max="5127" width="8.83203125" style="3" customWidth="1"/>
    <col min="5128" max="5128" width="10.83203125" style="3" customWidth="1"/>
    <col min="5129" max="5129" width="14.83203125" style="3" customWidth="1"/>
    <col min="5130" max="5130" width="8.6640625" style="3" customWidth="1"/>
    <col min="5131" max="5131" width="10.33203125" style="3" bestFit="1" customWidth="1"/>
    <col min="5132" max="5376" width="9" style="3"/>
    <col min="5377" max="5377" width="6.33203125" style="3" customWidth="1"/>
    <col min="5378" max="5378" width="74.1640625" style="3" customWidth="1"/>
    <col min="5379" max="5379" width="7.5" style="3" customWidth="1"/>
    <col min="5380" max="5380" width="7" style="3" customWidth="1"/>
    <col min="5381" max="5381" width="10" style="3" bestFit="1" customWidth="1"/>
    <col min="5382" max="5382" width="10.6640625" style="3" bestFit="1" customWidth="1"/>
    <col min="5383" max="5383" width="8.83203125" style="3" customWidth="1"/>
    <col min="5384" max="5384" width="10.83203125" style="3" customWidth="1"/>
    <col min="5385" max="5385" width="14.83203125" style="3" customWidth="1"/>
    <col min="5386" max="5386" width="8.6640625" style="3" customWidth="1"/>
    <col min="5387" max="5387" width="10.33203125" style="3" bestFit="1" customWidth="1"/>
    <col min="5388" max="5632" width="9" style="3"/>
    <col min="5633" max="5633" width="6.33203125" style="3" customWidth="1"/>
    <col min="5634" max="5634" width="74.1640625" style="3" customWidth="1"/>
    <col min="5635" max="5635" width="7.5" style="3" customWidth="1"/>
    <col min="5636" max="5636" width="7" style="3" customWidth="1"/>
    <col min="5637" max="5637" width="10" style="3" bestFit="1" customWidth="1"/>
    <col min="5638" max="5638" width="10.6640625" style="3" bestFit="1" customWidth="1"/>
    <col min="5639" max="5639" width="8.83203125" style="3" customWidth="1"/>
    <col min="5640" max="5640" width="10.83203125" style="3" customWidth="1"/>
    <col min="5641" max="5641" width="14.83203125" style="3" customWidth="1"/>
    <col min="5642" max="5642" width="8.6640625" style="3" customWidth="1"/>
    <col min="5643" max="5643" width="10.33203125" style="3" bestFit="1" customWidth="1"/>
    <col min="5644" max="5888" width="9" style="3"/>
    <col min="5889" max="5889" width="6.33203125" style="3" customWidth="1"/>
    <col min="5890" max="5890" width="74.1640625" style="3" customWidth="1"/>
    <col min="5891" max="5891" width="7.5" style="3" customWidth="1"/>
    <col min="5892" max="5892" width="7" style="3" customWidth="1"/>
    <col min="5893" max="5893" width="10" style="3" bestFit="1" customWidth="1"/>
    <col min="5894" max="5894" width="10.6640625" style="3" bestFit="1" customWidth="1"/>
    <col min="5895" max="5895" width="8.83203125" style="3" customWidth="1"/>
    <col min="5896" max="5896" width="10.83203125" style="3" customWidth="1"/>
    <col min="5897" max="5897" width="14.83203125" style="3" customWidth="1"/>
    <col min="5898" max="5898" width="8.6640625" style="3" customWidth="1"/>
    <col min="5899" max="5899" width="10.33203125" style="3" bestFit="1" customWidth="1"/>
    <col min="5900" max="6144" width="9" style="3"/>
    <col min="6145" max="6145" width="6.33203125" style="3" customWidth="1"/>
    <col min="6146" max="6146" width="74.1640625" style="3" customWidth="1"/>
    <col min="6147" max="6147" width="7.5" style="3" customWidth="1"/>
    <col min="6148" max="6148" width="7" style="3" customWidth="1"/>
    <col min="6149" max="6149" width="10" style="3" bestFit="1" customWidth="1"/>
    <col min="6150" max="6150" width="10.6640625" style="3" bestFit="1" customWidth="1"/>
    <col min="6151" max="6151" width="8.83203125" style="3" customWidth="1"/>
    <col min="6152" max="6152" width="10.83203125" style="3" customWidth="1"/>
    <col min="6153" max="6153" width="14.83203125" style="3" customWidth="1"/>
    <col min="6154" max="6154" width="8.6640625" style="3" customWidth="1"/>
    <col min="6155" max="6155" width="10.33203125" style="3" bestFit="1" customWidth="1"/>
    <col min="6156" max="6400" width="9" style="3"/>
    <col min="6401" max="6401" width="6.33203125" style="3" customWidth="1"/>
    <col min="6402" max="6402" width="74.1640625" style="3" customWidth="1"/>
    <col min="6403" max="6403" width="7.5" style="3" customWidth="1"/>
    <col min="6404" max="6404" width="7" style="3" customWidth="1"/>
    <col min="6405" max="6405" width="10" style="3" bestFit="1" customWidth="1"/>
    <col min="6406" max="6406" width="10.6640625" style="3" bestFit="1" customWidth="1"/>
    <col min="6407" max="6407" width="8.83203125" style="3" customWidth="1"/>
    <col min="6408" max="6408" width="10.83203125" style="3" customWidth="1"/>
    <col min="6409" max="6409" width="14.83203125" style="3" customWidth="1"/>
    <col min="6410" max="6410" width="8.6640625" style="3" customWidth="1"/>
    <col min="6411" max="6411" width="10.33203125" style="3" bestFit="1" customWidth="1"/>
    <col min="6412" max="6656" width="9" style="3"/>
    <col min="6657" max="6657" width="6.33203125" style="3" customWidth="1"/>
    <col min="6658" max="6658" width="74.1640625" style="3" customWidth="1"/>
    <col min="6659" max="6659" width="7.5" style="3" customWidth="1"/>
    <col min="6660" max="6660" width="7" style="3" customWidth="1"/>
    <col min="6661" max="6661" width="10" style="3" bestFit="1" customWidth="1"/>
    <col min="6662" max="6662" width="10.6640625" style="3" bestFit="1" customWidth="1"/>
    <col min="6663" max="6663" width="8.83203125" style="3" customWidth="1"/>
    <col min="6664" max="6664" width="10.83203125" style="3" customWidth="1"/>
    <col min="6665" max="6665" width="14.83203125" style="3" customWidth="1"/>
    <col min="6666" max="6666" width="8.6640625" style="3" customWidth="1"/>
    <col min="6667" max="6667" width="10.33203125" style="3" bestFit="1" customWidth="1"/>
    <col min="6668" max="6912" width="9" style="3"/>
    <col min="6913" max="6913" width="6.33203125" style="3" customWidth="1"/>
    <col min="6914" max="6914" width="74.1640625" style="3" customWidth="1"/>
    <col min="6915" max="6915" width="7.5" style="3" customWidth="1"/>
    <col min="6916" max="6916" width="7" style="3" customWidth="1"/>
    <col min="6917" max="6917" width="10" style="3" bestFit="1" customWidth="1"/>
    <col min="6918" max="6918" width="10.6640625" style="3" bestFit="1" customWidth="1"/>
    <col min="6919" max="6919" width="8.83203125" style="3" customWidth="1"/>
    <col min="6920" max="6920" width="10.83203125" style="3" customWidth="1"/>
    <col min="6921" max="6921" width="14.83203125" style="3" customWidth="1"/>
    <col min="6922" max="6922" width="8.6640625" style="3" customWidth="1"/>
    <col min="6923" max="6923" width="10.33203125" style="3" bestFit="1" customWidth="1"/>
    <col min="6924" max="7168" width="9" style="3"/>
    <col min="7169" max="7169" width="6.33203125" style="3" customWidth="1"/>
    <col min="7170" max="7170" width="74.1640625" style="3" customWidth="1"/>
    <col min="7171" max="7171" width="7.5" style="3" customWidth="1"/>
    <col min="7172" max="7172" width="7" style="3" customWidth="1"/>
    <col min="7173" max="7173" width="10" style="3" bestFit="1" customWidth="1"/>
    <col min="7174" max="7174" width="10.6640625" style="3" bestFit="1" customWidth="1"/>
    <col min="7175" max="7175" width="8.83203125" style="3" customWidth="1"/>
    <col min="7176" max="7176" width="10.83203125" style="3" customWidth="1"/>
    <col min="7177" max="7177" width="14.83203125" style="3" customWidth="1"/>
    <col min="7178" max="7178" width="8.6640625" style="3" customWidth="1"/>
    <col min="7179" max="7179" width="10.33203125" style="3" bestFit="1" customWidth="1"/>
    <col min="7180" max="7424" width="9" style="3"/>
    <col min="7425" max="7425" width="6.33203125" style="3" customWidth="1"/>
    <col min="7426" max="7426" width="74.1640625" style="3" customWidth="1"/>
    <col min="7427" max="7427" width="7.5" style="3" customWidth="1"/>
    <col min="7428" max="7428" width="7" style="3" customWidth="1"/>
    <col min="7429" max="7429" width="10" style="3" bestFit="1" customWidth="1"/>
    <col min="7430" max="7430" width="10.6640625" style="3" bestFit="1" customWidth="1"/>
    <col min="7431" max="7431" width="8.83203125" style="3" customWidth="1"/>
    <col min="7432" max="7432" width="10.83203125" style="3" customWidth="1"/>
    <col min="7433" max="7433" width="14.83203125" style="3" customWidth="1"/>
    <col min="7434" max="7434" width="8.6640625" style="3" customWidth="1"/>
    <col min="7435" max="7435" width="10.33203125" style="3" bestFit="1" customWidth="1"/>
    <col min="7436" max="7680" width="9" style="3"/>
    <col min="7681" max="7681" width="6.33203125" style="3" customWidth="1"/>
    <col min="7682" max="7682" width="74.1640625" style="3" customWidth="1"/>
    <col min="7683" max="7683" width="7.5" style="3" customWidth="1"/>
    <col min="7684" max="7684" width="7" style="3" customWidth="1"/>
    <col min="7685" max="7685" width="10" style="3" bestFit="1" customWidth="1"/>
    <col min="7686" max="7686" width="10.6640625" style="3" bestFit="1" customWidth="1"/>
    <col min="7687" max="7687" width="8.83203125" style="3" customWidth="1"/>
    <col min="7688" max="7688" width="10.83203125" style="3" customWidth="1"/>
    <col min="7689" max="7689" width="14.83203125" style="3" customWidth="1"/>
    <col min="7690" max="7690" width="8.6640625" style="3" customWidth="1"/>
    <col min="7691" max="7691" width="10.33203125" style="3" bestFit="1" customWidth="1"/>
    <col min="7692" max="7936" width="9" style="3"/>
    <col min="7937" max="7937" width="6.33203125" style="3" customWidth="1"/>
    <col min="7938" max="7938" width="74.1640625" style="3" customWidth="1"/>
    <col min="7939" max="7939" width="7.5" style="3" customWidth="1"/>
    <col min="7940" max="7940" width="7" style="3" customWidth="1"/>
    <col min="7941" max="7941" width="10" style="3" bestFit="1" customWidth="1"/>
    <col min="7942" max="7942" width="10.6640625" style="3" bestFit="1" customWidth="1"/>
    <col min="7943" max="7943" width="8.83203125" style="3" customWidth="1"/>
    <col min="7944" max="7944" width="10.83203125" style="3" customWidth="1"/>
    <col min="7945" max="7945" width="14.83203125" style="3" customWidth="1"/>
    <col min="7946" max="7946" width="8.6640625" style="3" customWidth="1"/>
    <col min="7947" max="7947" width="10.33203125" style="3" bestFit="1" customWidth="1"/>
    <col min="7948" max="8192" width="9" style="3"/>
    <col min="8193" max="8193" width="6.33203125" style="3" customWidth="1"/>
    <col min="8194" max="8194" width="74.1640625" style="3" customWidth="1"/>
    <col min="8195" max="8195" width="7.5" style="3" customWidth="1"/>
    <col min="8196" max="8196" width="7" style="3" customWidth="1"/>
    <col min="8197" max="8197" width="10" style="3" bestFit="1" customWidth="1"/>
    <col min="8198" max="8198" width="10.6640625" style="3" bestFit="1" customWidth="1"/>
    <col min="8199" max="8199" width="8.83203125" style="3" customWidth="1"/>
    <col min="8200" max="8200" width="10.83203125" style="3" customWidth="1"/>
    <col min="8201" max="8201" width="14.83203125" style="3" customWidth="1"/>
    <col min="8202" max="8202" width="8.6640625" style="3" customWidth="1"/>
    <col min="8203" max="8203" width="10.33203125" style="3" bestFit="1" customWidth="1"/>
    <col min="8204" max="8448" width="9" style="3"/>
    <col min="8449" max="8449" width="6.33203125" style="3" customWidth="1"/>
    <col min="8450" max="8450" width="74.1640625" style="3" customWidth="1"/>
    <col min="8451" max="8451" width="7.5" style="3" customWidth="1"/>
    <col min="8452" max="8452" width="7" style="3" customWidth="1"/>
    <col min="8453" max="8453" width="10" style="3" bestFit="1" customWidth="1"/>
    <col min="8454" max="8454" width="10.6640625" style="3" bestFit="1" customWidth="1"/>
    <col min="8455" max="8455" width="8.83203125" style="3" customWidth="1"/>
    <col min="8456" max="8456" width="10.83203125" style="3" customWidth="1"/>
    <col min="8457" max="8457" width="14.83203125" style="3" customWidth="1"/>
    <col min="8458" max="8458" width="8.6640625" style="3" customWidth="1"/>
    <col min="8459" max="8459" width="10.33203125" style="3" bestFit="1" customWidth="1"/>
    <col min="8460" max="8704" width="9" style="3"/>
    <col min="8705" max="8705" width="6.33203125" style="3" customWidth="1"/>
    <col min="8706" max="8706" width="74.1640625" style="3" customWidth="1"/>
    <col min="8707" max="8707" width="7.5" style="3" customWidth="1"/>
    <col min="8708" max="8708" width="7" style="3" customWidth="1"/>
    <col min="8709" max="8709" width="10" style="3" bestFit="1" customWidth="1"/>
    <col min="8710" max="8710" width="10.6640625" style="3" bestFit="1" customWidth="1"/>
    <col min="8711" max="8711" width="8.83203125" style="3" customWidth="1"/>
    <col min="8712" max="8712" width="10.83203125" style="3" customWidth="1"/>
    <col min="8713" max="8713" width="14.83203125" style="3" customWidth="1"/>
    <col min="8714" max="8714" width="8.6640625" style="3" customWidth="1"/>
    <col min="8715" max="8715" width="10.33203125" style="3" bestFit="1" customWidth="1"/>
    <col min="8716" max="8960" width="9" style="3"/>
    <col min="8961" max="8961" width="6.33203125" style="3" customWidth="1"/>
    <col min="8962" max="8962" width="74.1640625" style="3" customWidth="1"/>
    <col min="8963" max="8963" width="7.5" style="3" customWidth="1"/>
    <col min="8964" max="8964" width="7" style="3" customWidth="1"/>
    <col min="8965" max="8965" width="10" style="3" bestFit="1" customWidth="1"/>
    <col min="8966" max="8966" width="10.6640625" style="3" bestFit="1" customWidth="1"/>
    <col min="8967" max="8967" width="8.83203125" style="3" customWidth="1"/>
    <col min="8968" max="8968" width="10.83203125" style="3" customWidth="1"/>
    <col min="8969" max="8969" width="14.83203125" style="3" customWidth="1"/>
    <col min="8970" max="8970" width="8.6640625" style="3" customWidth="1"/>
    <col min="8971" max="8971" width="10.33203125" style="3" bestFit="1" customWidth="1"/>
    <col min="8972" max="9216" width="9" style="3"/>
    <col min="9217" max="9217" width="6.33203125" style="3" customWidth="1"/>
    <col min="9218" max="9218" width="74.1640625" style="3" customWidth="1"/>
    <col min="9219" max="9219" width="7.5" style="3" customWidth="1"/>
    <col min="9220" max="9220" width="7" style="3" customWidth="1"/>
    <col min="9221" max="9221" width="10" style="3" bestFit="1" customWidth="1"/>
    <col min="9222" max="9222" width="10.6640625" style="3" bestFit="1" customWidth="1"/>
    <col min="9223" max="9223" width="8.83203125" style="3" customWidth="1"/>
    <col min="9224" max="9224" width="10.83203125" style="3" customWidth="1"/>
    <col min="9225" max="9225" width="14.83203125" style="3" customWidth="1"/>
    <col min="9226" max="9226" width="8.6640625" style="3" customWidth="1"/>
    <col min="9227" max="9227" width="10.33203125" style="3" bestFit="1" customWidth="1"/>
    <col min="9228" max="9472" width="9" style="3"/>
    <col min="9473" max="9473" width="6.33203125" style="3" customWidth="1"/>
    <col min="9474" max="9474" width="74.1640625" style="3" customWidth="1"/>
    <col min="9475" max="9475" width="7.5" style="3" customWidth="1"/>
    <col min="9476" max="9476" width="7" style="3" customWidth="1"/>
    <col min="9477" max="9477" width="10" style="3" bestFit="1" customWidth="1"/>
    <col min="9478" max="9478" width="10.6640625" style="3" bestFit="1" customWidth="1"/>
    <col min="9479" max="9479" width="8.83203125" style="3" customWidth="1"/>
    <col min="9480" max="9480" width="10.83203125" style="3" customWidth="1"/>
    <col min="9481" max="9481" width="14.83203125" style="3" customWidth="1"/>
    <col min="9482" max="9482" width="8.6640625" style="3" customWidth="1"/>
    <col min="9483" max="9483" width="10.33203125" style="3" bestFit="1" customWidth="1"/>
    <col min="9484" max="9728" width="9" style="3"/>
    <col min="9729" max="9729" width="6.33203125" style="3" customWidth="1"/>
    <col min="9730" max="9730" width="74.1640625" style="3" customWidth="1"/>
    <col min="9731" max="9731" width="7.5" style="3" customWidth="1"/>
    <col min="9732" max="9732" width="7" style="3" customWidth="1"/>
    <col min="9733" max="9733" width="10" style="3" bestFit="1" customWidth="1"/>
    <col min="9734" max="9734" width="10.6640625" style="3" bestFit="1" customWidth="1"/>
    <col min="9735" max="9735" width="8.83203125" style="3" customWidth="1"/>
    <col min="9736" max="9736" width="10.83203125" style="3" customWidth="1"/>
    <col min="9737" max="9737" width="14.83203125" style="3" customWidth="1"/>
    <col min="9738" max="9738" width="8.6640625" style="3" customWidth="1"/>
    <col min="9739" max="9739" width="10.33203125" style="3" bestFit="1" customWidth="1"/>
    <col min="9740" max="9984" width="9" style="3"/>
    <col min="9985" max="9985" width="6.33203125" style="3" customWidth="1"/>
    <col min="9986" max="9986" width="74.1640625" style="3" customWidth="1"/>
    <col min="9987" max="9987" width="7.5" style="3" customWidth="1"/>
    <col min="9988" max="9988" width="7" style="3" customWidth="1"/>
    <col min="9989" max="9989" width="10" style="3" bestFit="1" customWidth="1"/>
    <col min="9990" max="9990" width="10.6640625" style="3" bestFit="1" customWidth="1"/>
    <col min="9991" max="9991" width="8.83203125" style="3" customWidth="1"/>
    <col min="9992" max="9992" width="10.83203125" style="3" customWidth="1"/>
    <col min="9993" max="9993" width="14.83203125" style="3" customWidth="1"/>
    <col min="9994" max="9994" width="8.6640625" style="3" customWidth="1"/>
    <col min="9995" max="9995" width="10.33203125" style="3" bestFit="1" customWidth="1"/>
    <col min="9996" max="10240" width="9" style="3"/>
    <col min="10241" max="10241" width="6.33203125" style="3" customWidth="1"/>
    <col min="10242" max="10242" width="74.1640625" style="3" customWidth="1"/>
    <col min="10243" max="10243" width="7.5" style="3" customWidth="1"/>
    <col min="10244" max="10244" width="7" style="3" customWidth="1"/>
    <col min="10245" max="10245" width="10" style="3" bestFit="1" customWidth="1"/>
    <col min="10246" max="10246" width="10.6640625" style="3" bestFit="1" customWidth="1"/>
    <col min="10247" max="10247" width="8.83203125" style="3" customWidth="1"/>
    <col min="10248" max="10248" width="10.83203125" style="3" customWidth="1"/>
    <col min="10249" max="10249" width="14.83203125" style="3" customWidth="1"/>
    <col min="10250" max="10250" width="8.6640625" style="3" customWidth="1"/>
    <col min="10251" max="10251" width="10.33203125" style="3" bestFit="1" customWidth="1"/>
    <col min="10252" max="10496" width="9" style="3"/>
    <col min="10497" max="10497" width="6.33203125" style="3" customWidth="1"/>
    <col min="10498" max="10498" width="74.1640625" style="3" customWidth="1"/>
    <col min="10499" max="10499" width="7.5" style="3" customWidth="1"/>
    <col min="10500" max="10500" width="7" style="3" customWidth="1"/>
    <col min="10501" max="10501" width="10" style="3" bestFit="1" customWidth="1"/>
    <col min="10502" max="10502" width="10.6640625" style="3" bestFit="1" customWidth="1"/>
    <col min="10503" max="10503" width="8.83203125" style="3" customWidth="1"/>
    <col min="10504" max="10504" width="10.83203125" style="3" customWidth="1"/>
    <col min="10505" max="10505" width="14.83203125" style="3" customWidth="1"/>
    <col min="10506" max="10506" width="8.6640625" style="3" customWidth="1"/>
    <col min="10507" max="10507" width="10.33203125" style="3" bestFit="1" customWidth="1"/>
    <col min="10508" max="10752" width="9" style="3"/>
    <col min="10753" max="10753" width="6.33203125" style="3" customWidth="1"/>
    <col min="10754" max="10754" width="74.1640625" style="3" customWidth="1"/>
    <col min="10755" max="10755" width="7.5" style="3" customWidth="1"/>
    <col min="10756" max="10756" width="7" style="3" customWidth="1"/>
    <col min="10757" max="10757" width="10" style="3" bestFit="1" customWidth="1"/>
    <col min="10758" max="10758" width="10.6640625" style="3" bestFit="1" customWidth="1"/>
    <col min="10759" max="10759" width="8.83203125" style="3" customWidth="1"/>
    <col min="10760" max="10760" width="10.83203125" style="3" customWidth="1"/>
    <col min="10761" max="10761" width="14.83203125" style="3" customWidth="1"/>
    <col min="10762" max="10762" width="8.6640625" style="3" customWidth="1"/>
    <col min="10763" max="10763" width="10.33203125" style="3" bestFit="1" customWidth="1"/>
    <col min="10764" max="11008" width="9" style="3"/>
    <col min="11009" max="11009" width="6.33203125" style="3" customWidth="1"/>
    <col min="11010" max="11010" width="74.1640625" style="3" customWidth="1"/>
    <col min="11011" max="11011" width="7.5" style="3" customWidth="1"/>
    <col min="11012" max="11012" width="7" style="3" customWidth="1"/>
    <col min="11013" max="11013" width="10" style="3" bestFit="1" customWidth="1"/>
    <col min="11014" max="11014" width="10.6640625" style="3" bestFit="1" customWidth="1"/>
    <col min="11015" max="11015" width="8.83203125" style="3" customWidth="1"/>
    <col min="11016" max="11016" width="10.83203125" style="3" customWidth="1"/>
    <col min="11017" max="11017" width="14.83203125" style="3" customWidth="1"/>
    <col min="11018" max="11018" width="8.6640625" style="3" customWidth="1"/>
    <col min="11019" max="11019" width="10.33203125" style="3" bestFit="1" customWidth="1"/>
    <col min="11020" max="11264" width="9" style="3"/>
    <col min="11265" max="11265" width="6.33203125" style="3" customWidth="1"/>
    <col min="11266" max="11266" width="74.1640625" style="3" customWidth="1"/>
    <col min="11267" max="11267" width="7.5" style="3" customWidth="1"/>
    <col min="11268" max="11268" width="7" style="3" customWidth="1"/>
    <col min="11269" max="11269" width="10" style="3" bestFit="1" customWidth="1"/>
    <col min="11270" max="11270" width="10.6640625" style="3" bestFit="1" customWidth="1"/>
    <col min="11271" max="11271" width="8.83203125" style="3" customWidth="1"/>
    <col min="11272" max="11272" width="10.83203125" style="3" customWidth="1"/>
    <col min="11273" max="11273" width="14.83203125" style="3" customWidth="1"/>
    <col min="11274" max="11274" width="8.6640625" style="3" customWidth="1"/>
    <col min="11275" max="11275" width="10.33203125" style="3" bestFit="1" customWidth="1"/>
    <col min="11276" max="11520" width="9" style="3"/>
    <col min="11521" max="11521" width="6.33203125" style="3" customWidth="1"/>
    <col min="11522" max="11522" width="74.1640625" style="3" customWidth="1"/>
    <col min="11523" max="11523" width="7.5" style="3" customWidth="1"/>
    <col min="11524" max="11524" width="7" style="3" customWidth="1"/>
    <col min="11525" max="11525" width="10" style="3" bestFit="1" customWidth="1"/>
    <col min="11526" max="11526" width="10.6640625" style="3" bestFit="1" customWidth="1"/>
    <col min="11527" max="11527" width="8.83203125" style="3" customWidth="1"/>
    <col min="11528" max="11528" width="10.83203125" style="3" customWidth="1"/>
    <col min="11529" max="11529" width="14.83203125" style="3" customWidth="1"/>
    <col min="11530" max="11530" width="8.6640625" style="3" customWidth="1"/>
    <col min="11531" max="11531" width="10.33203125" style="3" bestFit="1" customWidth="1"/>
    <col min="11532" max="11776" width="9" style="3"/>
    <col min="11777" max="11777" width="6.33203125" style="3" customWidth="1"/>
    <col min="11778" max="11778" width="74.1640625" style="3" customWidth="1"/>
    <col min="11779" max="11779" width="7.5" style="3" customWidth="1"/>
    <col min="11780" max="11780" width="7" style="3" customWidth="1"/>
    <col min="11781" max="11781" width="10" style="3" bestFit="1" customWidth="1"/>
    <col min="11782" max="11782" width="10.6640625" style="3" bestFit="1" customWidth="1"/>
    <col min="11783" max="11783" width="8.83203125" style="3" customWidth="1"/>
    <col min="11784" max="11784" width="10.83203125" style="3" customWidth="1"/>
    <col min="11785" max="11785" width="14.83203125" style="3" customWidth="1"/>
    <col min="11786" max="11786" width="8.6640625" style="3" customWidth="1"/>
    <col min="11787" max="11787" width="10.33203125" style="3" bestFit="1" customWidth="1"/>
    <col min="11788" max="12032" width="9" style="3"/>
    <col min="12033" max="12033" width="6.33203125" style="3" customWidth="1"/>
    <col min="12034" max="12034" width="74.1640625" style="3" customWidth="1"/>
    <col min="12035" max="12035" width="7.5" style="3" customWidth="1"/>
    <col min="12036" max="12036" width="7" style="3" customWidth="1"/>
    <col min="12037" max="12037" width="10" style="3" bestFit="1" customWidth="1"/>
    <col min="12038" max="12038" width="10.6640625" style="3" bestFit="1" customWidth="1"/>
    <col min="12039" max="12039" width="8.83203125" style="3" customWidth="1"/>
    <col min="12040" max="12040" width="10.83203125" style="3" customWidth="1"/>
    <col min="12041" max="12041" width="14.83203125" style="3" customWidth="1"/>
    <col min="12042" max="12042" width="8.6640625" style="3" customWidth="1"/>
    <col min="12043" max="12043" width="10.33203125" style="3" bestFit="1" customWidth="1"/>
    <col min="12044" max="12288" width="9" style="3"/>
    <col min="12289" max="12289" width="6.33203125" style="3" customWidth="1"/>
    <col min="12290" max="12290" width="74.1640625" style="3" customWidth="1"/>
    <col min="12291" max="12291" width="7.5" style="3" customWidth="1"/>
    <col min="12292" max="12292" width="7" style="3" customWidth="1"/>
    <col min="12293" max="12293" width="10" style="3" bestFit="1" customWidth="1"/>
    <col min="12294" max="12294" width="10.6640625" style="3" bestFit="1" customWidth="1"/>
    <col min="12295" max="12295" width="8.83203125" style="3" customWidth="1"/>
    <col min="12296" max="12296" width="10.83203125" style="3" customWidth="1"/>
    <col min="12297" max="12297" width="14.83203125" style="3" customWidth="1"/>
    <col min="12298" max="12298" width="8.6640625" style="3" customWidth="1"/>
    <col min="12299" max="12299" width="10.33203125" style="3" bestFit="1" customWidth="1"/>
    <col min="12300" max="12544" width="9" style="3"/>
    <col min="12545" max="12545" width="6.33203125" style="3" customWidth="1"/>
    <col min="12546" max="12546" width="74.1640625" style="3" customWidth="1"/>
    <col min="12547" max="12547" width="7.5" style="3" customWidth="1"/>
    <col min="12548" max="12548" width="7" style="3" customWidth="1"/>
    <col min="12549" max="12549" width="10" style="3" bestFit="1" customWidth="1"/>
    <col min="12550" max="12550" width="10.6640625" style="3" bestFit="1" customWidth="1"/>
    <col min="12551" max="12551" width="8.83203125" style="3" customWidth="1"/>
    <col min="12552" max="12552" width="10.83203125" style="3" customWidth="1"/>
    <col min="12553" max="12553" width="14.83203125" style="3" customWidth="1"/>
    <col min="12554" max="12554" width="8.6640625" style="3" customWidth="1"/>
    <col min="12555" max="12555" width="10.33203125" style="3" bestFit="1" customWidth="1"/>
    <col min="12556" max="12800" width="9" style="3"/>
    <col min="12801" max="12801" width="6.33203125" style="3" customWidth="1"/>
    <col min="12802" max="12802" width="74.1640625" style="3" customWidth="1"/>
    <col min="12803" max="12803" width="7.5" style="3" customWidth="1"/>
    <col min="12804" max="12804" width="7" style="3" customWidth="1"/>
    <col min="12805" max="12805" width="10" style="3" bestFit="1" customWidth="1"/>
    <col min="12806" max="12806" width="10.6640625" style="3" bestFit="1" customWidth="1"/>
    <col min="12807" max="12807" width="8.83203125" style="3" customWidth="1"/>
    <col min="12808" max="12808" width="10.83203125" style="3" customWidth="1"/>
    <col min="12809" max="12809" width="14.83203125" style="3" customWidth="1"/>
    <col min="12810" max="12810" width="8.6640625" style="3" customWidth="1"/>
    <col min="12811" max="12811" width="10.33203125" style="3" bestFit="1" customWidth="1"/>
    <col min="12812" max="13056" width="9" style="3"/>
    <col min="13057" max="13057" width="6.33203125" style="3" customWidth="1"/>
    <col min="13058" max="13058" width="74.1640625" style="3" customWidth="1"/>
    <col min="13059" max="13059" width="7.5" style="3" customWidth="1"/>
    <col min="13060" max="13060" width="7" style="3" customWidth="1"/>
    <col min="13061" max="13061" width="10" style="3" bestFit="1" customWidth="1"/>
    <col min="13062" max="13062" width="10.6640625" style="3" bestFit="1" customWidth="1"/>
    <col min="13063" max="13063" width="8.83203125" style="3" customWidth="1"/>
    <col min="13064" max="13064" width="10.83203125" style="3" customWidth="1"/>
    <col min="13065" max="13065" width="14.83203125" style="3" customWidth="1"/>
    <col min="13066" max="13066" width="8.6640625" style="3" customWidth="1"/>
    <col min="13067" max="13067" width="10.33203125" style="3" bestFit="1" customWidth="1"/>
    <col min="13068" max="13312" width="9" style="3"/>
    <col min="13313" max="13313" width="6.33203125" style="3" customWidth="1"/>
    <col min="13314" max="13314" width="74.1640625" style="3" customWidth="1"/>
    <col min="13315" max="13315" width="7.5" style="3" customWidth="1"/>
    <col min="13316" max="13316" width="7" style="3" customWidth="1"/>
    <col min="13317" max="13317" width="10" style="3" bestFit="1" customWidth="1"/>
    <col min="13318" max="13318" width="10.6640625" style="3" bestFit="1" customWidth="1"/>
    <col min="13319" max="13319" width="8.83203125" style="3" customWidth="1"/>
    <col min="13320" max="13320" width="10.83203125" style="3" customWidth="1"/>
    <col min="13321" max="13321" width="14.83203125" style="3" customWidth="1"/>
    <col min="13322" max="13322" width="8.6640625" style="3" customWidth="1"/>
    <col min="13323" max="13323" width="10.33203125" style="3" bestFit="1" customWidth="1"/>
    <col min="13324" max="13568" width="9" style="3"/>
    <col min="13569" max="13569" width="6.33203125" style="3" customWidth="1"/>
    <col min="13570" max="13570" width="74.1640625" style="3" customWidth="1"/>
    <col min="13571" max="13571" width="7.5" style="3" customWidth="1"/>
    <col min="13572" max="13572" width="7" style="3" customWidth="1"/>
    <col min="13573" max="13573" width="10" style="3" bestFit="1" customWidth="1"/>
    <col min="13574" max="13574" width="10.6640625" style="3" bestFit="1" customWidth="1"/>
    <col min="13575" max="13575" width="8.83203125" style="3" customWidth="1"/>
    <col min="13576" max="13576" width="10.83203125" style="3" customWidth="1"/>
    <col min="13577" max="13577" width="14.83203125" style="3" customWidth="1"/>
    <col min="13578" max="13578" width="8.6640625" style="3" customWidth="1"/>
    <col min="13579" max="13579" width="10.33203125" style="3" bestFit="1" customWidth="1"/>
    <col min="13580" max="13824" width="9" style="3"/>
    <col min="13825" max="13825" width="6.33203125" style="3" customWidth="1"/>
    <col min="13826" max="13826" width="74.1640625" style="3" customWidth="1"/>
    <col min="13827" max="13827" width="7.5" style="3" customWidth="1"/>
    <col min="13828" max="13828" width="7" style="3" customWidth="1"/>
    <col min="13829" max="13829" width="10" style="3" bestFit="1" customWidth="1"/>
    <col min="13830" max="13830" width="10.6640625" style="3" bestFit="1" customWidth="1"/>
    <col min="13831" max="13831" width="8.83203125" style="3" customWidth="1"/>
    <col min="13832" max="13832" width="10.83203125" style="3" customWidth="1"/>
    <col min="13833" max="13833" width="14.83203125" style="3" customWidth="1"/>
    <col min="13834" max="13834" width="8.6640625" style="3" customWidth="1"/>
    <col min="13835" max="13835" width="10.33203125" style="3" bestFit="1" customWidth="1"/>
    <col min="13836" max="14080" width="9" style="3"/>
    <col min="14081" max="14081" width="6.33203125" style="3" customWidth="1"/>
    <col min="14082" max="14082" width="74.1640625" style="3" customWidth="1"/>
    <col min="14083" max="14083" width="7.5" style="3" customWidth="1"/>
    <col min="14084" max="14084" width="7" style="3" customWidth="1"/>
    <col min="14085" max="14085" width="10" style="3" bestFit="1" customWidth="1"/>
    <col min="14086" max="14086" width="10.6640625" style="3" bestFit="1" customWidth="1"/>
    <col min="14087" max="14087" width="8.83203125" style="3" customWidth="1"/>
    <col min="14088" max="14088" width="10.83203125" style="3" customWidth="1"/>
    <col min="14089" max="14089" width="14.83203125" style="3" customWidth="1"/>
    <col min="14090" max="14090" width="8.6640625" style="3" customWidth="1"/>
    <col min="14091" max="14091" width="10.33203125" style="3" bestFit="1" customWidth="1"/>
    <col min="14092" max="14336" width="9" style="3"/>
    <col min="14337" max="14337" width="6.33203125" style="3" customWidth="1"/>
    <col min="14338" max="14338" width="74.1640625" style="3" customWidth="1"/>
    <col min="14339" max="14339" width="7.5" style="3" customWidth="1"/>
    <col min="14340" max="14340" width="7" style="3" customWidth="1"/>
    <col min="14341" max="14341" width="10" style="3" bestFit="1" customWidth="1"/>
    <col min="14342" max="14342" width="10.6640625" style="3" bestFit="1" customWidth="1"/>
    <col min="14343" max="14343" width="8.83203125" style="3" customWidth="1"/>
    <col min="14344" max="14344" width="10.83203125" style="3" customWidth="1"/>
    <col min="14345" max="14345" width="14.83203125" style="3" customWidth="1"/>
    <col min="14346" max="14346" width="8.6640625" style="3" customWidth="1"/>
    <col min="14347" max="14347" width="10.33203125" style="3" bestFit="1" customWidth="1"/>
    <col min="14348" max="14592" width="9" style="3"/>
    <col min="14593" max="14593" width="6.33203125" style="3" customWidth="1"/>
    <col min="14594" max="14594" width="74.1640625" style="3" customWidth="1"/>
    <col min="14595" max="14595" width="7.5" style="3" customWidth="1"/>
    <col min="14596" max="14596" width="7" style="3" customWidth="1"/>
    <col min="14597" max="14597" width="10" style="3" bestFit="1" customWidth="1"/>
    <col min="14598" max="14598" width="10.6640625" style="3" bestFit="1" customWidth="1"/>
    <col min="14599" max="14599" width="8.83203125" style="3" customWidth="1"/>
    <col min="14600" max="14600" width="10.83203125" style="3" customWidth="1"/>
    <col min="14601" max="14601" width="14.83203125" style="3" customWidth="1"/>
    <col min="14602" max="14602" width="8.6640625" style="3" customWidth="1"/>
    <col min="14603" max="14603" width="10.33203125" style="3" bestFit="1" customWidth="1"/>
    <col min="14604" max="14848" width="9" style="3"/>
    <col min="14849" max="14849" width="6.33203125" style="3" customWidth="1"/>
    <col min="14850" max="14850" width="74.1640625" style="3" customWidth="1"/>
    <col min="14851" max="14851" width="7.5" style="3" customWidth="1"/>
    <col min="14852" max="14852" width="7" style="3" customWidth="1"/>
    <col min="14853" max="14853" width="10" style="3" bestFit="1" customWidth="1"/>
    <col min="14854" max="14854" width="10.6640625" style="3" bestFit="1" customWidth="1"/>
    <col min="14855" max="14855" width="8.83203125" style="3" customWidth="1"/>
    <col min="14856" max="14856" width="10.83203125" style="3" customWidth="1"/>
    <col min="14857" max="14857" width="14.83203125" style="3" customWidth="1"/>
    <col min="14858" max="14858" width="8.6640625" style="3" customWidth="1"/>
    <col min="14859" max="14859" width="10.33203125" style="3" bestFit="1" customWidth="1"/>
    <col min="14860" max="15104" width="9" style="3"/>
    <col min="15105" max="15105" width="6.33203125" style="3" customWidth="1"/>
    <col min="15106" max="15106" width="74.1640625" style="3" customWidth="1"/>
    <col min="15107" max="15107" width="7.5" style="3" customWidth="1"/>
    <col min="15108" max="15108" width="7" style="3" customWidth="1"/>
    <col min="15109" max="15109" width="10" style="3" bestFit="1" customWidth="1"/>
    <col min="15110" max="15110" width="10.6640625" style="3" bestFit="1" customWidth="1"/>
    <col min="15111" max="15111" width="8.83203125" style="3" customWidth="1"/>
    <col min="15112" max="15112" width="10.83203125" style="3" customWidth="1"/>
    <col min="15113" max="15113" width="14.83203125" style="3" customWidth="1"/>
    <col min="15114" max="15114" width="8.6640625" style="3" customWidth="1"/>
    <col min="15115" max="15115" width="10.33203125" style="3" bestFit="1" customWidth="1"/>
    <col min="15116" max="15360" width="9" style="3"/>
    <col min="15361" max="15361" width="6.33203125" style="3" customWidth="1"/>
    <col min="15362" max="15362" width="74.1640625" style="3" customWidth="1"/>
    <col min="15363" max="15363" width="7.5" style="3" customWidth="1"/>
    <col min="15364" max="15364" width="7" style="3" customWidth="1"/>
    <col min="15365" max="15365" width="10" style="3" bestFit="1" customWidth="1"/>
    <col min="15366" max="15366" width="10.6640625" style="3" bestFit="1" customWidth="1"/>
    <col min="15367" max="15367" width="8.83203125" style="3" customWidth="1"/>
    <col min="15368" max="15368" width="10.83203125" style="3" customWidth="1"/>
    <col min="15369" max="15369" width="14.83203125" style="3" customWidth="1"/>
    <col min="15370" max="15370" width="8.6640625" style="3" customWidth="1"/>
    <col min="15371" max="15371" width="10.33203125" style="3" bestFit="1" customWidth="1"/>
    <col min="15372" max="15616" width="9" style="3"/>
    <col min="15617" max="15617" width="6.33203125" style="3" customWidth="1"/>
    <col min="15618" max="15618" width="74.1640625" style="3" customWidth="1"/>
    <col min="15619" max="15619" width="7.5" style="3" customWidth="1"/>
    <col min="15620" max="15620" width="7" style="3" customWidth="1"/>
    <col min="15621" max="15621" width="10" style="3" bestFit="1" customWidth="1"/>
    <col min="15622" max="15622" width="10.6640625" style="3" bestFit="1" customWidth="1"/>
    <col min="15623" max="15623" width="8.83203125" style="3" customWidth="1"/>
    <col min="15624" max="15624" width="10.83203125" style="3" customWidth="1"/>
    <col min="15625" max="15625" width="14.83203125" style="3" customWidth="1"/>
    <col min="15626" max="15626" width="8.6640625" style="3" customWidth="1"/>
    <col min="15627" max="15627" width="10.33203125" style="3" bestFit="1" customWidth="1"/>
    <col min="15628" max="15872" width="9" style="3"/>
    <col min="15873" max="15873" width="6.33203125" style="3" customWidth="1"/>
    <col min="15874" max="15874" width="74.1640625" style="3" customWidth="1"/>
    <col min="15875" max="15875" width="7.5" style="3" customWidth="1"/>
    <col min="15876" max="15876" width="7" style="3" customWidth="1"/>
    <col min="15877" max="15877" width="10" style="3" bestFit="1" customWidth="1"/>
    <col min="15878" max="15878" width="10.6640625" style="3" bestFit="1" customWidth="1"/>
    <col min="15879" max="15879" width="8.83203125" style="3" customWidth="1"/>
    <col min="15880" max="15880" width="10.83203125" style="3" customWidth="1"/>
    <col min="15881" max="15881" width="14.83203125" style="3" customWidth="1"/>
    <col min="15882" max="15882" width="8.6640625" style="3" customWidth="1"/>
    <col min="15883" max="15883" width="10.33203125" style="3" bestFit="1" customWidth="1"/>
    <col min="15884" max="16128" width="9" style="3"/>
    <col min="16129" max="16129" width="6.33203125" style="3" customWidth="1"/>
    <col min="16130" max="16130" width="74.1640625" style="3" customWidth="1"/>
    <col min="16131" max="16131" width="7.5" style="3" customWidth="1"/>
    <col min="16132" max="16132" width="7" style="3" customWidth="1"/>
    <col min="16133" max="16133" width="10" style="3" bestFit="1" customWidth="1"/>
    <col min="16134" max="16134" width="10.6640625" style="3" bestFit="1" customWidth="1"/>
    <col min="16135" max="16135" width="8.83203125" style="3" customWidth="1"/>
    <col min="16136" max="16136" width="10.83203125" style="3" customWidth="1"/>
    <col min="16137" max="16137" width="14.83203125" style="3" customWidth="1"/>
    <col min="16138" max="16138" width="8.6640625" style="3" customWidth="1"/>
    <col min="16139" max="16139" width="10.33203125" style="3" bestFit="1" customWidth="1"/>
    <col min="16140" max="16384" width="9" style="3"/>
  </cols>
  <sheetData>
    <row r="1" spans="1:10" s="39" customFormat="1" x14ac:dyDescent="0.5">
      <c r="A1" s="106"/>
      <c r="E1" s="97"/>
      <c r="I1" s="39" t="s">
        <v>62</v>
      </c>
      <c r="J1" s="322">
        <v>1</v>
      </c>
    </row>
    <row r="2" spans="1:10" s="39" customFormat="1" x14ac:dyDescent="0.5">
      <c r="A2" s="398" t="s">
        <v>63</v>
      </c>
      <c r="B2" s="398"/>
      <c r="C2" s="398"/>
      <c r="D2" s="398"/>
      <c r="E2" s="398"/>
      <c r="F2" s="398"/>
      <c r="G2" s="398"/>
      <c r="H2" s="398"/>
      <c r="I2" s="398"/>
      <c r="J2" s="398"/>
    </row>
    <row r="3" spans="1:10" s="42" customFormat="1" ht="24" x14ac:dyDescent="0.55000000000000004">
      <c r="A3" s="399" t="s">
        <v>68</v>
      </c>
      <c r="B3" s="399"/>
      <c r="C3" s="399"/>
      <c r="D3" s="399"/>
      <c r="E3" s="399"/>
      <c r="F3" s="399"/>
      <c r="G3" s="399"/>
      <c r="H3" s="41"/>
      <c r="I3" s="41"/>
      <c r="J3" s="323"/>
    </row>
    <row r="4" spans="1:10" s="42" customFormat="1" ht="24" x14ac:dyDescent="0.55000000000000004">
      <c r="A4" s="400" t="s">
        <v>1715</v>
      </c>
      <c r="B4" s="400"/>
      <c r="C4" s="400"/>
      <c r="D4" s="400"/>
      <c r="E4" s="400"/>
      <c r="F4" s="400"/>
      <c r="G4" s="400"/>
      <c r="H4" s="43"/>
      <c r="I4" s="43"/>
      <c r="J4" s="324"/>
    </row>
    <row r="5" spans="1:10" s="42" customFormat="1" ht="24" x14ac:dyDescent="0.55000000000000004">
      <c r="A5" s="400" t="s">
        <v>1714</v>
      </c>
      <c r="B5" s="400"/>
      <c r="C5" s="44"/>
      <c r="D5" s="44" t="s">
        <v>64</v>
      </c>
      <c r="E5" s="98"/>
      <c r="F5" s="44"/>
      <c r="G5" s="44"/>
      <c r="H5" s="43"/>
      <c r="I5" s="43"/>
      <c r="J5" s="324"/>
    </row>
    <row r="6" spans="1:10" s="42" customFormat="1" ht="24" x14ac:dyDescent="0.55000000000000004">
      <c r="A6" s="400" t="s">
        <v>1713</v>
      </c>
      <c r="B6" s="400"/>
      <c r="C6" s="400"/>
      <c r="D6" s="400"/>
      <c r="E6" s="400"/>
      <c r="F6" s="400"/>
      <c r="G6" s="400"/>
      <c r="H6" s="43"/>
      <c r="I6" s="43"/>
      <c r="J6" s="324"/>
    </row>
    <row r="7" spans="1:10" s="42" customFormat="1" ht="24" x14ac:dyDescent="0.55000000000000004">
      <c r="A7" s="312" t="s">
        <v>1712</v>
      </c>
      <c r="B7" s="45"/>
      <c r="C7" s="45"/>
      <c r="D7" s="312" t="s">
        <v>65</v>
      </c>
      <c r="E7" s="99"/>
      <c r="F7" s="46" t="s">
        <v>66</v>
      </c>
      <c r="G7" s="312"/>
      <c r="H7" s="43"/>
      <c r="I7" s="43"/>
      <c r="J7" s="325">
        <f ca="1">TODAY()</f>
        <v>44125</v>
      </c>
    </row>
    <row r="8" spans="1:10" s="39" customFormat="1" ht="22.5" thickBot="1" x14ac:dyDescent="0.55000000000000004">
      <c r="J8" s="185" t="s">
        <v>67</v>
      </c>
    </row>
    <row r="9" spans="1:10" s="36" customFormat="1" ht="18.75" thickTop="1" x14ac:dyDescent="0.4">
      <c r="A9" s="395" t="s">
        <v>59</v>
      </c>
      <c r="B9" s="395" t="s">
        <v>1</v>
      </c>
      <c r="C9" s="395" t="s">
        <v>2</v>
      </c>
      <c r="D9" s="395" t="s">
        <v>3</v>
      </c>
      <c r="E9" s="392" t="s">
        <v>8</v>
      </c>
      <c r="F9" s="392"/>
      <c r="G9" s="392" t="s">
        <v>60</v>
      </c>
      <c r="H9" s="392"/>
      <c r="I9" s="35" t="s">
        <v>21</v>
      </c>
      <c r="J9" s="393" t="s">
        <v>5</v>
      </c>
    </row>
    <row r="10" spans="1:10" s="36" customFormat="1" ht="18.75" thickBot="1" x14ac:dyDescent="0.45">
      <c r="A10" s="396"/>
      <c r="B10" s="396"/>
      <c r="C10" s="396"/>
      <c r="D10" s="396"/>
      <c r="E10" s="37" t="s">
        <v>61</v>
      </c>
      <c r="F10" s="37" t="s">
        <v>4</v>
      </c>
      <c r="G10" s="37" t="s">
        <v>61</v>
      </c>
      <c r="H10" s="37" t="s">
        <v>4</v>
      </c>
      <c r="I10" s="38" t="s">
        <v>0</v>
      </c>
      <c r="J10" s="394"/>
    </row>
    <row r="11" spans="1:10" ht="22.5" thickTop="1" x14ac:dyDescent="0.5">
      <c r="A11" s="10"/>
      <c r="B11" s="9"/>
      <c r="C11" s="9"/>
      <c r="D11" s="10"/>
      <c r="E11" s="48"/>
      <c r="F11" s="13"/>
      <c r="G11" s="9"/>
      <c r="H11" s="11"/>
      <c r="I11" s="9"/>
      <c r="J11" s="328"/>
    </row>
    <row r="12" spans="1:10" s="5" customFormat="1" x14ac:dyDescent="0.5">
      <c r="A12" s="117">
        <v>1.5</v>
      </c>
      <c r="B12" s="66" t="s">
        <v>176</v>
      </c>
      <c r="C12" s="16"/>
      <c r="D12" s="10" t="s">
        <v>13</v>
      </c>
      <c r="E12" s="48"/>
      <c r="F12" s="13"/>
      <c r="G12" s="9"/>
      <c r="H12" s="11"/>
      <c r="I12" s="9"/>
      <c r="J12" s="328"/>
    </row>
    <row r="13" spans="1:10" s="5" customFormat="1" x14ac:dyDescent="0.5">
      <c r="A13" s="67" t="s">
        <v>6</v>
      </c>
      <c r="B13" s="122" t="s">
        <v>177</v>
      </c>
      <c r="C13" s="16"/>
      <c r="D13" s="10"/>
      <c r="E13" s="48"/>
      <c r="F13" s="13"/>
      <c r="G13" s="9"/>
      <c r="H13" s="11"/>
      <c r="I13" s="9"/>
      <c r="J13" s="328"/>
    </row>
    <row r="14" spans="1:10" x14ac:dyDescent="0.5">
      <c r="A14" s="10"/>
      <c r="B14" s="9" t="s">
        <v>178</v>
      </c>
      <c r="C14" s="9"/>
      <c r="D14" s="10" t="s">
        <v>167</v>
      </c>
      <c r="E14" s="48"/>
      <c r="F14" s="23">
        <f>E14*C14</f>
        <v>0</v>
      </c>
      <c r="G14" s="9">
        <v>4100</v>
      </c>
      <c r="H14" s="23">
        <f>G14*C14</f>
        <v>0</v>
      </c>
      <c r="I14" s="23">
        <f>H14+F14</f>
        <v>0</v>
      </c>
      <c r="J14" s="328"/>
    </row>
    <row r="15" spans="1:10" x14ac:dyDescent="0.5">
      <c r="A15" s="10"/>
      <c r="B15" s="9" t="s">
        <v>179</v>
      </c>
      <c r="C15" s="9"/>
      <c r="D15" s="10" t="s">
        <v>167</v>
      </c>
      <c r="E15" s="48"/>
      <c r="F15" s="23">
        <f t="shared" ref="F15:F19" si="0">E15*C15</f>
        <v>0</v>
      </c>
      <c r="G15" s="9">
        <v>4100</v>
      </c>
      <c r="H15" s="23">
        <f t="shared" ref="H15:H19" si="1">G15*C15</f>
        <v>0</v>
      </c>
      <c r="I15" s="23">
        <f t="shared" ref="I15:I19" si="2">H15+F15</f>
        <v>0</v>
      </c>
      <c r="J15" s="328"/>
    </row>
    <row r="16" spans="1:10" x14ac:dyDescent="0.5">
      <c r="A16" s="10"/>
      <c r="B16" s="9" t="s">
        <v>180</v>
      </c>
      <c r="C16" s="9"/>
      <c r="D16" s="10" t="s">
        <v>167</v>
      </c>
      <c r="E16" s="48"/>
      <c r="F16" s="23">
        <f t="shared" si="0"/>
        <v>0</v>
      </c>
      <c r="G16" s="9">
        <v>3300</v>
      </c>
      <c r="H16" s="23">
        <f t="shared" si="1"/>
        <v>0</v>
      </c>
      <c r="I16" s="23">
        <f t="shared" si="2"/>
        <v>0</v>
      </c>
      <c r="J16" s="328"/>
    </row>
    <row r="17" spans="1:10" x14ac:dyDescent="0.5">
      <c r="A17" s="10"/>
      <c r="B17" s="9" t="s">
        <v>181</v>
      </c>
      <c r="C17" s="9"/>
      <c r="D17" s="10" t="s">
        <v>167</v>
      </c>
      <c r="E17" s="48"/>
      <c r="F17" s="23">
        <f t="shared" si="0"/>
        <v>0</v>
      </c>
      <c r="G17" s="9">
        <v>3300</v>
      </c>
      <c r="H17" s="23">
        <f t="shared" si="1"/>
        <v>0</v>
      </c>
      <c r="I17" s="23">
        <f t="shared" si="2"/>
        <v>0</v>
      </c>
      <c r="J17" s="328"/>
    </row>
    <row r="18" spans="1:10" x14ac:dyDescent="0.5">
      <c r="A18" s="10"/>
      <c r="B18" s="9" t="s">
        <v>182</v>
      </c>
      <c r="C18" s="9"/>
      <c r="D18" s="10" t="s">
        <v>167</v>
      </c>
      <c r="E18" s="48"/>
      <c r="F18" s="23">
        <f t="shared" si="0"/>
        <v>0</v>
      </c>
      <c r="G18" s="9">
        <v>2900</v>
      </c>
      <c r="H18" s="23">
        <f t="shared" si="1"/>
        <v>0</v>
      </c>
      <c r="I18" s="23">
        <f t="shared" si="2"/>
        <v>0</v>
      </c>
      <c r="J18" s="328"/>
    </row>
    <row r="19" spans="1:10" x14ac:dyDescent="0.5">
      <c r="A19" s="10"/>
      <c r="B19" s="9" t="s">
        <v>183</v>
      </c>
      <c r="C19" s="9"/>
      <c r="D19" s="10" t="s">
        <v>167</v>
      </c>
      <c r="E19" s="48"/>
      <c r="F19" s="23">
        <f t="shared" si="0"/>
        <v>0</v>
      </c>
      <c r="G19" s="9">
        <v>2900</v>
      </c>
      <c r="H19" s="23">
        <f t="shared" si="1"/>
        <v>0</v>
      </c>
      <c r="I19" s="23">
        <f t="shared" si="2"/>
        <v>0</v>
      </c>
      <c r="J19" s="328"/>
    </row>
    <row r="20" spans="1:10" s="5" customFormat="1" x14ac:dyDescent="0.5">
      <c r="A20" s="107"/>
      <c r="B20" s="75"/>
      <c r="C20" s="63"/>
      <c r="D20" s="62"/>
      <c r="E20" s="48"/>
      <c r="F20" s="11"/>
      <c r="G20" s="63"/>
      <c r="H20" s="11"/>
      <c r="I20" s="11"/>
      <c r="J20" s="329"/>
    </row>
    <row r="21" spans="1:10" s="5" customFormat="1" x14ac:dyDescent="0.5">
      <c r="A21" s="67" t="s">
        <v>6</v>
      </c>
      <c r="B21" s="122" t="s">
        <v>1573</v>
      </c>
      <c r="C21" s="16"/>
      <c r="D21" s="10"/>
      <c r="E21" s="48"/>
      <c r="F21" s="13"/>
      <c r="G21" s="9"/>
      <c r="H21" s="11"/>
      <c r="I21" s="9"/>
      <c r="J21" s="328"/>
    </row>
    <row r="22" spans="1:10" x14ac:dyDescent="0.5">
      <c r="A22" s="10"/>
      <c r="B22" s="9" t="s">
        <v>178</v>
      </c>
      <c r="C22" s="9"/>
      <c r="D22" s="10" t="s">
        <v>409</v>
      </c>
      <c r="E22" s="48"/>
      <c r="F22" s="23">
        <f>E22*C22</f>
        <v>0</v>
      </c>
      <c r="G22" s="9">
        <v>10</v>
      </c>
      <c r="H22" s="23">
        <f>G22*C22</f>
        <v>0</v>
      </c>
      <c r="I22" s="23">
        <f>H22+F22</f>
        <v>0</v>
      </c>
      <c r="J22" s="328" t="s">
        <v>1574</v>
      </c>
    </row>
    <row r="23" spans="1:10" x14ac:dyDescent="0.5">
      <c r="A23" s="10"/>
      <c r="B23" s="9" t="s">
        <v>179</v>
      </c>
      <c r="C23" s="9"/>
      <c r="D23" s="10" t="s">
        <v>409</v>
      </c>
      <c r="E23" s="48"/>
      <c r="F23" s="23">
        <f t="shared" ref="F23:F27" si="3">E23*C23</f>
        <v>0</v>
      </c>
      <c r="G23" s="9">
        <v>21</v>
      </c>
      <c r="H23" s="23">
        <f t="shared" ref="H23:H27" si="4">G23*C23</f>
        <v>0</v>
      </c>
      <c r="I23" s="23">
        <f t="shared" ref="I23:I27" si="5">H23+F23</f>
        <v>0</v>
      </c>
      <c r="J23" s="328" t="s">
        <v>1575</v>
      </c>
    </row>
    <row r="24" spans="1:10" x14ac:dyDescent="0.5">
      <c r="A24" s="10"/>
      <c r="B24" s="9" t="s">
        <v>180</v>
      </c>
      <c r="C24" s="9"/>
      <c r="D24" s="10" t="s">
        <v>409</v>
      </c>
      <c r="E24" s="48"/>
      <c r="F24" s="23">
        <f t="shared" si="3"/>
        <v>0</v>
      </c>
      <c r="G24" s="9">
        <v>30</v>
      </c>
      <c r="H24" s="23">
        <f t="shared" si="4"/>
        <v>0</v>
      </c>
      <c r="I24" s="23">
        <f t="shared" si="5"/>
        <v>0</v>
      </c>
      <c r="J24" s="328" t="s">
        <v>1576</v>
      </c>
    </row>
    <row r="25" spans="1:10" x14ac:dyDescent="0.5">
      <c r="A25" s="10"/>
      <c r="B25" s="9" t="s">
        <v>181</v>
      </c>
      <c r="C25" s="9"/>
      <c r="D25" s="10" t="s">
        <v>409</v>
      </c>
      <c r="E25" s="48"/>
      <c r="F25" s="23">
        <f t="shared" si="3"/>
        <v>0</v>
      </c>
      <c r="G25" s="9">
        <v>46</v>
      </c>
      <c r="H25" s="23">
        <f t="shared" si="4"/>
        <v>0</v>
      </c>
      <c r="I25" s="23">
        <f t="shared" si="5"/>
        <v>0</v>
      </c>
      <c r="J25" s="328" t="s">
        <v>1577</v>
      </c>
    </row>
    <row r="26" spans="1:10" x14ac:dyDescent="0.5">
      <c r="A26" s="10"/>
      <c r="B26" s="9" t="s">
        <v>182</v>
      </c>
      <c r="C26" s="9"/>
      <c r="D26" s="10" t="s">
        <v>409</v>
      </c>
      <c r="E26" s="48"/>
      <c r="F26" s="23">
        <f t="shared" si="3"/>
        <v>0</v>
      </c>
      <c r="G26" s="9">
        <v>65</v>
      </c>
      <c r="H26" s="23">
        <f t="shared" si="4"/>
        <v>0</v>
      </c>
      <c r="I26" s="23">
        <f t="shared" si="5"/>
        <v>0</v>
      </c>
      <c r="J26" s="328" t="s">
        <v>1578</v>
      </c>
    </row>
    <row r="27" spans="1:10" x14ac:dyDescent="0.5">
      <c r="A27" s="10"/>
      <c r="B27" s="9" t="s">
        <v>183</v>
      </c>
      <c r="C27" s="9"/>
      <c r="D27" s="10" t="s">
        <v>409</v>
      </c>
      <c r="E27" s="48"/>
      <c r="F27" s="23">
        <f t="shared" si="3"/>
        <v>0</v>
      </c>
      <c r="G27" s="9">
        <v>112</v>
      </c>
      <c r="H27" s="23">
        <f t="shared" si="4"/>
        <v>0</v>
      </c>
      <c r="I27" s="23">
        <f t="shared" si="5"/>
        <v>0</v>
      </c>
      <c r="J27" s="328" t="s">
        <v>1579</v>
      </c>
    </row>
    <row r="28" spans="1:10" s="5" customFormat="1" x14ac:dyDescent="0.5">
      <c r="A28" s="107"/>
      <c r="B28" s="75"/>
      <c r="C28" s="63"/>
      <c r="D28" s="62"/>
      <c r="E28" s="48"/>
      <c r="F28" s="11"/>
      <c r="G28" s="63"/>
      <c r="H28" s="11"/>
      <c r="I28" s="11"/>
      <c r="J28" s="329"/>
    </row>
    <row r="29" spans="1:10" s="5" customFormat="1" x14ac:dyDescent="0.5">
      <c r="A29" s="107"/>
      <c r="B29" s="65"/>
      <c r="C29" s="63"/>
      <c r="D29" s="62"/>
      <c r="E29" s="48"/>
      <c r="F29" s="11"/>
      <c r="G29" s="63"/>
      <c r="H29" s="11"/>
      <c r="I29" s="11"/>
      <c r="J29" s="329"/>
    </row>
    <row r="30" spans="1:10" s="5" customFormat="1" x14ac:dyDescent="0.5">
      <c r="A30" s="24" t="s">
        <v>6</v>
      </c>
      <c r="B30" s="59" t="s">
        <v>184</v>
      </c>
      <c r="C30" s="59"/>
      <c r="D30" s="61"/>
      <c r="E30" s="47"/>
      <c r="F30" s="62"/>
      <c r="G30" s="62"/>
      <c r="H30" s="62"/>
      <c r="I30" s="62"/>
      <c r="J30" s="328"/>
    </row>
    <row r="31" spans="1:10" s="5" customFormat="1" x14ac:dyDescent="0.5">
      <c r="A31" s="107"/>
      <c r="B31" s="65" t="s">
        <v>185</v>
      </c>
      <c r="C31" s="63"/>
      <c r="D31" s="62" t="s">
        <v>19</v>
      </c>
      <c r="E31" s="48"/>
      <c r="F31" s="23">
        <f t="shared" ref="F31:F35" si="6">E31*C31</f>
        <v>0</v>
      </c>
      <c r="G31" s="48">
        <v>3300</v>
      </c>
      <c r="H31" s="23">
        <f t="shared" ref="H31:H35" si="7">G31*C31</f>
        <v>0</v>
      </c>
      <c r="I31" s="23">
        <f t="shared" ref="I31:I35" si="8">H31+F31</f>
        <v>0</v>
      </c>
      <c r="J31" s="328"/>
    </row>
    <row r="32" spans="1:10" s="5" customFormat="1" x14ac:dyDescent="0.5">
      <c r="A32" s="107"/>
      <c r="B32" s="65" t="s">
        <v>186</v>
      </c>
      <c r="C32" s="63"/>
      <c r="D32" s="62" t="s">
        <v>19</v>
      </c>
      <c r="E32" s="48"/>
      <c r="F32" s="23">
        <f t="shared" si="6"/>
        <v>0</v>
      </c>
      <c r="G32" s="48">
        <v>3300</v>
      </c>
      <c r="H32" s="23">
        <f t="shared" si="7"/>
        <v>0</v>
      </c>
      <c r="I32" s="23">
        <f t="shared" si="8"/>
        <v>0</v>
      </c>
      <c r="J32" s="328"/>
    </row>
    <row r="33" spans="1:10" s="5" customFormat="1" x14ac:dyDescent="0.5">
      <c r="A33" s="107"/>
      <c r="B33" s="65" t="s">
        <v>187</v>
      </c>
      <c r="C33" s="63"/>
      <c r="D33" s="62" t="s">
        <v>19</v>
      </c>
      <c r="E33" s="48"/>
      <c r="F33" s="23">
        <f t="shared" si="6"/>
        <v>0</v>
      </c>
      <c r="G33" s="48">
        <v>2900</v>
      </c>
      <c r="H33" s="23">
        <f t="shared" si="7"/>
        <v>0</v>
      </c>
      <c r="I33" s="23">
        <f t="shared" si="8"/>
        <v>0</v>
      </c>
      <c r="J33" s="328"/>
    </row>
    <row r="34" spans="1:10" s="5" customFormat="1" x14ac:dyDescent="0.5">
      <c r="A34" s="107"/>
      <c r="B34" s="65" t="s">
        <v>188</v>
      </c>
      <c r="C34" s="63"/>
      <c r="D34" s="62" t="s">
        <v>19</v>
      </c>
      <c r="E34" s="48"/>
      <c r="F34" s="23">
        <f t="shared" si="6"/>
        <v>0</v>
      </c>
      <c r="G34" s="48">
        <v>2900</v>
      </c>
      <c r="H34" s="23">
        <f t="shared" si="7"/>
        <v>0</v>
      </c>
      <c r="I34" s="23">
        <f t="shared" si="8"/>
        <v>0</v>
      </c>
      <c r="J34" s="328"/>
    </row>
    <row r="35" spans="1:10" s="5" customFormat="1" x14ac:dyDescent="0.5">
      <c r="A35" s="107"/>
      <c r="B35" s="65" t="s">
        <v>189</v>
      </c>
      <c r="C35" s="63"/>
      <c r="D35" s="62" t="s">
        <v>19</v>
      </c>
      <c r="E35" s="48"/>
      <c r="F35" s="23">
        <f t="shared" si="6"/>
        <v>0</v>
      </c>
      <c r="G35" s="48">
        <v>2900</v>
      </c>
      <c r="H35" s="23">
        <f t="shared" si="7"/>
        <v>0</v>
      </c>
      <c r="I35" s="23">
        <f t="shared" si="8"/>
        <v>0</v>
      </c>
      <c r="J35" s="328"/>
    </row>
    <row r="36" spans="1:10" s="5" customFormat="1" x14ac:dyDescent="0.5">
      <c r="A36" s="107"/>
      <c r="B36" s="65"/>
      <c r="C36" s="63"/>
      <c r="D36" s="62"/>
      <c r="E36" s="48"/>
      <c r="F36" s="23"/>
      <c r="G36" s="48"/>
      <c r="H36" s="23"/>
      <c r="I36" s="23"/>
      <c r="J36" s="328"/>
    </row>
    <row r="37" spans="1:10" s="5" customFormat="1" x14ac:dyDescent="0.5">
      <c r="A37" s="107"/>
      <c r="B37" s="65"/>
      <c r="C37" s="63"/>
      <c r="D37" s="62"/>
      <c r="E37" s="48"/>
      <c r="F37" s="23"/>
      <c r="G37" s="48"/>
      <c r="H37" s="23"/>
      <c r="I37" s="23"/>
      <c r="J37" s="328"/>
    </row>
    <row r="38" spans="1:10" s="5" customFormat="1" x14ac:dyDescent="0.5">
      <c r="A38" s="107"/>
      <c r="B38" s="65"/>
      <c r="C38" s="63"/>
      <c r="D38" s="62"/>
      <c r="E38" s="48"/>
      <c r="F38" s="23"/>
      <c r="G38" s="48"/>
      <c r="H38" s="23"/>
      <c r="I38" s="23"/>
      <c r="J38" s="328"/>
    </row>
    <row r="39" spans="1:10" s="5" customFormat="1" ht="22.5" thickBot="1" x14ac:dyDescent="0.55000000000000004">
      <c r="A39" s="107"/>
      <c r="B39" s="65"/>
      <c r="C39" s="11"/>
      <c r="D39" s="62"/>
      <c r="E39" s="48"/>
      <c r="F39" s="11"/>
      <c r="G39" s="48"/>
      <c r="H39" s="11"/>
      <c r="I39" s="11"/>
      <c r="J39" s="329"/>
    </row>
    <row r="40" spans="1:10" s="36" customFormat="1" ht="18.75" thickTop="1" x14ac:dyDescent="0.4">
      <c r="A40" s="395" t="s">
        <v>59</v>
      </c>
      <c r="B40" s="395" t="s">
        <v>1</v>
      </c>
      <c r="C40" s="395" t="s">
        <v>2</v>
      </c>
      <c r="D40" s="395" t="s">
        <v>3</v>
      </c>
      <c r="E40" s="392" t="s">
        <v>8</v>
      </c>
      <c r="F40" s="392"/>
      <c r="G40" s="392" t="s">
        <v>60</v>
      </c>
      <c r="H40" s="392"/>
      <c r="I40" s="35" t="s">
        <v>21</v>
      </c>
      <c r="J40" s="393" t="s">
        <v>5</v>
      </c>
    </row>
    <row r="41" spans="1:10" s="36" customFormat="1" ht="18.75" thickBot="1" x14ac:dyDescent="0.45">
      <c r="A41" s="396"/>
      <c r="B41" s="396"/>
      <c r="C41" s="396"/>
      <c r="D41" s="396"/>
      <c r="E41" s="37" t="s">
        <v>61</v>
      </c>
      <c r="F41" s="37" t="s">
        <v>4</v>
      </c>
      <c r="G41" s="37" t="s">
        <v>61</v>
      </c>
      <c r="H41" s="37" t="s">
        <v>4</v>
      </c>
      <c r="I41" s="38" t="s">
        <v>0</v>
      </c>
      <c r="J41" s="394"/>
    </row>
    <row r="42" spans="1:10" s="5" customFormat="1" ht="22.5" thickTop="1" x14ac:dyDescent="0.5">
      <c r="A42" s="24" t="s">
        <v>6</v>
      </c>
      <c r="B42" s="59" t="s">
        <v>1580</v>
      </c>
      <c r="C42" s="59"/>
      <c r="D42" s="61"/>
      <c r="E42" s="309"/>
      <c r="F42" s="62"/>
      <c r="G42" s="62"/>
      <c r="H42" s="62"/>
      <c r="I42" s="62"/>
      <c r="J42" s="328"/>
    </row>
    <row r="43" spans="1:10" s="5" customFormat="1" x14ac:dyDescent="0.5">
      <c r="A43" s="107"/>
      <c r="B43" s="65" t="s">
        <v>185</v>
      </c>
      <c r="C43" s="63"/>
      <c r="D43" s="62" t="s">
        <v>409</v>
      </c>
      <c r="E43" s="48"/>
      <c r="F43" s="23">
        <f t="shared" ref="F43:F47" si="9">E43*C43</f>
        <v>0</v>
      </c>
      <c r="G43" s="48">
        <v>30</v>
      </c>
      <c r="H43" s="23">
        <f t="shared" ref="H43:H47" si="10">G43*C43</f>
        <v>0</v>
      </c>
      <c r="I43" s="23">
        <f t="shared" ref="I43:I47" si="11">H43+F43</f>
        <v>0</v>
      </c>
      <c r="J43" s="328" t="s">
        <v>1576</v>
      </c>
    </row>
    <row r="44" spans="1:10" s="5" customFormat="1" x14ac:dyDescent="0.5">
      <c r="A44" s="107"/>
      <c r="B44" s="65" t="s">
        <v>186</v>
      </c>
      <c r="C44" s="63"/>
      <c r="D44" s="62" t="s">
        <v>409</v>
      </c>
      <c r="E44" s="48"/>
      <c r="F44" s="23">
        <f t="shared" si="9"/>
        <v>0</v>
      </c>
      <c r="G44" s="48">
        <v>53</v>
      </c>
      <c r="H44" s="23">
        <f t="shared" si="10"/>
        <v>0</v>
      </c>
      <c r="I44" s="23">
        <f t="shared" si="11"/>
        <v>0</v>
      </c>
      <c r="J44" s="328" t="s">
        <v>1577</v>
      </c>
    </row>
    <row r="45" spans="1:10" s="5" customFormat="1" x14ac:dyDescent="0.5">
      <c r="A45" s="107"/>
      <c r="B45" s="65" t="s">
        <v>187</v>
      </c>
      <c r="C45" s="63"/>
      <c r="D45" s="62" t="s">
        <v>409</v>
      </c>
      <c r="E45" s="48"/>
      <c r="F45" s="23">
        <f t="shared" si="9"/>
        <v>0</v>
      </c>
      <c r="G45" s="48">
        <v>72</v>
      </c>
      <c r="H45" s="23">
        <f t="shared" si="10"/>
        <v>0</v>
      </c>
      <c r="I45" s="23">
        <f t="shared" si="11"/>
        <v>0</v>
      </c>
      <c r="J45" s="328" t="s">
        <v>1578</v>
      </c>
    </row>
    <row r="46" spans="1:10" s="5" customFormat="1" x14ac:dyDescent="0.5">
      <c r="A46" s="107"/>
      <c r="B46" s="65" t="s">
        <v>188</v>
      </c>
      <c r="C46" s="63"/>
      <c r="D46" s="62" t="s">
        <v>409</v>
      </c>
      <c r="E46" s="48"/>
      <c r="F46" s="23">
        <f t="shared" si="9"/>
        <v>0</v>
      </c>
      <c r="G46" s="48">
        <v>112</v>
      </c>
      <c r="H46" s="23">
        <f t="shared" si="10"/>
        <v>0</v>
      </c>
      <c r="I46" s="23">
        <f t="shared" si="11"/>
        <v>0</v>
      </c>
      <c r="J46" s="328" t="s">
        <v>1579</v>
      </c>
    </row>
    <row r="47" spans="1:10" s="5" customFormat="1" x14ac:dyDescent="0.5">
      <c r="A47" s="107"/>
      <c r="B47" s="65" t="s">
        <v>189</v>
      </c>
      <c r="C47" s="63"/>
      <c r="D47" s="62" t="s">
        <v>409</v>
      </c>
      <c r="E47" s="48"/>
      <c r="F47" s="23">
        <f t="shared" si="9"/>
        <v>0</v>
      </c>
      <c r="G47" s="48">
        <v>140</v>
      </c>
      <c r="H47" s="23">
        <f t="shared" si="10"/>
        <v>0</v>
      </c>
      <c r="I47" s="23">
        <f t="shared" si="11"/>
        <v>0</v>
      </c>
      <c r="J47" s="328" t="s">
        <v>1579</v>
      </c>
    </row>
    <row r="48" spans="1:10" s="5" customFormat="1" x14ac:dyDescent="0.5">
      <c r="A48" s="107"/>
      <c r="B48" s="65"/>
      <c r="C48" s="11"/>
      <c r="D48" s="62"/>
      <c r="E48" s="48"/>
      <c r="F48" s="11"/>
      <c r="G48" s="48"/>
      <c r="H48" s="11"/>
      <c r="I48" s="11"/>
      <c r="J48" s="328"/>
    </row>
    <row r="49" spans="1:13" s="5" customFormat="1" x14ac:dyDescent="0.5">
      <c r="A49" s="107" t="s">
        <v>6</v>
      </c>
      <c r="B49" s="121" t="s">
        <v>190</v>
      </c>
      <c r="C49" s="63"/>
      <c r="D49" s="62"/>
      <c r="E49" s="48"/>
      <c r="F49" s="11"/>
      <c r="G49" s="48"/>
      <c r="H49" s="11"/>
      <c r="I49" s="11"/>
      <c r="J49" s="329"/>
      <c r="K49" s="74"/>
    </row>
    <row r="50" spans="1:13" s="5" customFormat="1" x14ac:dyDescent="0.5">
      <c r="A50" s="107"/>
      <c r="B50" s="65" t="s">
        <v>191</v>
      </c>
      <c r="C50" s="63"/>
      <c r="D50" s="62" t="s">
        <v>19</v>
      </c>
      <c r="E50" s="48"/>
      <c r="F50" s="23">
        <f t="shared" ref="F50:F55" si="12">E50*C50</f>
        <v>0</v>
      </c>
      <c r="G50" s="48">
        <v>3300</v>
      </c>
      <c r="H50" s="23">
        <f t="shared" ref="H50:H55" si="13">G50*C50</f>
        <v>0</v>
      </c>
      <c r="I50" s="23">
        <f t="shared" ref="I50:I55" si="14">H50+F50</f>
        <v>0</v>
      </c>
      <c r="J50" s="328"/>
    </row>
    <row r="51" spans="1:13" s="5" customFormat="1" x14ac:dyDescent="0.5">
      <c r="A51" s="107"/>
      <c r="B51" s="65" t="s">
        <v>192</v>
      </c>
      <c r="C51" s="63"/>
      <c r="D51" s="62" t="s">
        <v>19</v>
      </c>
      <c r="E51" s="48"/>
      <c r="F51" s="23">
        <f t="shared" si="12"/>
        <v>0</v>
      </c>
      <c r="G51" s="48">
        <v>3300</v>
      </c>
      <c r="H51" s="23">
        <f t="shared" si="13"/>
        <v>0</v>
      </c>
      <c r="I51" s="23">
        <f t="shared" si="14"/>
        <v>0</v>
      </c>
      <c r="J51" s="328"/>
    </row>
    <row r="52" spans="1:13" s="5" customFormat="1" x14ac:dyDescent="0.5">
      <c r="A52" s="107"/>
      <c r="B52" s="65" t="s">
        <v>193</v>
      </c>
      <c r="C52" s="63"/>
      <c r="D52" s="62" t="s">
        <v>19</v>
      </c>
      <c r="E52" s="48"/>
      <c r="F52" s="23">
        <f t="shared" si="12"/>
        <v>0</v>
      </c>
      <c r="G52" s="48">
        <v>2900</v>
      </c>
      <c r="H52" s="23">
        <f t="shared" si="13"/>
        <v>0</v>
      </c>
      <c r="I52" s="23">
        <f t="shared" si="14"/>
        <v>0</v>
      </c>
      <c r="J52" s="328"/>
    </row>
    <row r="53" spans="1:13" s="5" customFormat="1" x14ac:dyDescent="0.5">
      <c r="A53" s="107"/>
      <c r="B53" s="65" t="s">
        <v>194</v>
      </c>
      <c r="C53" s="63"/>
      <c r="D53" s="62" t="s">
        <v>19</v>
      </c>
      <c r="E53" s="48"/>
      <c r="F53" s="23">
        <f t="shared" si="12"/>
        <v>0</v>
      </c>
      <c r="G53" s="48">
        <v>2900</v>
      </c>
      <c r="H53" s="23">
        <f t="shared" si="13"/>
        <v>0</v>
      </c>
      <c r="I53" s="23">
        <f t="shared" si="14"/>
        <v>0</v>
      </c>
      <c r="J53" s="328"/>
    </row>
    <row r="54" spans="1:13" s="5" customFormat="1" x14ac:dyDescent="0.5">
      <c r="A54" s="107"/>
      <c r="B54" s="65" t="s">
        <v>195</v>
      </c>
      <c r="C54" s="63"/>
      <c r="D54" s="62" t="s">
        <v>19</v>
      </c>
      <c r="E54" s="48"/>
      <c r="F54" s="23">
        <f t="shared" ref="F54" si="15">E54*C54</f>
        <v>0</v>
      </c>
      <c r="G54" s="48">
        <v>2900</v>
      </c>
      <c r="H54" s="23">
        <f t="shared" ref="H54" si="16">G54*C54</f>
        <v>0</v>
      </c>
      <c r="I54" s="23">
        <f t="shared" ref="I54" si="17">H54+F54</f>
        <v>0</v>
      </c>
      <c r="J54" s="328"/>
    </row>
    <row r="55" spans="1:13" s="5" customFormat="1" x14ac:dyDescent="0.5">
      <c r="A55" s="107"/>
      <c r="B55" s="65" t="s">
        <v>1581</v>
      </c>
      <c r="C55" s="63"/>
      <c r="D55" s="62" t="s">
        <v>19</v>
      </c>
      <c r="E55" s="48"/>
      <c r="F55" s="23">
        <f t="shared" si="12"/>
        <v>0</v>
      </c>
      <c r="G55" s="48">
        <v>2900</v>
      </c>
      <c r="H55" s="23">
        <f t="shared" si="13"/>
        <v>0</v>
      </c>
      <c r="I55" s="23">
        <f t="shared" si="14"/>
        <v>0</v>
      </c>
      <c r="J55" s="328"/>
    </row>
    <row r="56" spans="1:13" s="2" customFormat="1" x14ac:dyDescent="0.5">
      <c r="A56" s="10"/>
      <c r="B56" s="85"/>
      <c r="C56" s="9"/>
      <c r="D56" s="15"/>
      <c r="E56" s="29"/>
      <c r="F56" s="30"/>
      <c r="G56" s="29"/>
      <c r="H56" s="30"/>
      <c r="I56" s="30"/>
      <c r="J56" s="328"/>
      <c r="K56" s="1"/>
      <c r="L56" s="1"/>
      <c r="M56" s="1"/>
    </row>
    <row r="57" spans="1:13" s="5" customFormat="1" x14ac:dyDescent="0.5">
      <c r="A57" s="107" t="s">
        <v>6</v>
      </c>
      <c r="B57" s="121" t="s">
        <v>1582</v>
      </c>
      <c r="C57" s="63"/>
      <c r="D57" s="62"/>
      <c r="E57" s="48"/>
      <c r="F57" s="11"/>
      <c r="G57" s="48"/>
      <c r="H57" s="11"/>
      <c r="I57" s="11"/>
      <c r="J57" s="329"/>
      <c r="K57" s="74"/>
    </row>
    <row r="58" spans="1:13" s="5" customFormat="1" x14ac:dyDescent="0.5">
      <c r="A58" s="107"/>
      <c r="B58" s="65" t="s">
        <v>191</v>
      </c>
      <c r="C58" s="63"/>
      <c r="D58" s="62" t="s">
        <v>19</v>
      </c>
      <c r="E58" s="48"/>
      <c r="F58" s="23">
        <f t="shared" ref="F58:F63" si="18">E58*C58</f>
        <v>0</v>
      </c>
      <c r="G58" s="48">
        <v>30</v>
      </c>
      <c r="H58" s="23">
        <f t="shared" ref="H58:H63" si="19">G58*C58</f>
        <v>0</v>
      </c>
      <c r="I58" s="23">
        <f t="shared" ref="I58:I63" si="20">H58+F58</f>
        <v>0</v>
      </c>
      <c r="J58" s="328" t="s">
        <v>1576</v>
      </c>
    </row>
    <row r="59" spans="1:13" s="5" customFormat="1" x14ac:dyDescent="0.5">
      <c r="A59" s="107"/>
      <c r="B59" s="65" t="s">
        <v>192</v>
      </c>
      <c r="C59" s="63"/>
      <c r="D59" s="62" t="s">
        <v>19</v>
      </c>
      <c r="E59" s="48"/>
      <c r="F59" s="23">
        <f t="shared" si="18"/>
        <v>0</v>
      </c>
      <c r="G59" s="48">
        <v>53</v>
      </c>
      <c r="H59" s="23">
        <f t="shared" si="19"/>
        <v>0</v>
      </c>
      <c r="I59" s="23">
        <f t="shared" si="20"/>
        <v>0</v>
      </c>
      <c r="J59" s="328" t="s">
        <v>1577</v>
      </c>
    </row>
    <row r="60" spans="1:13" s="5" customFormat="1" x14ac:dyDescent="0.5">
      <c r="A60" s="107"/>
      <c r="B60" s="65" t="s">
        <v>193</v>
      </c>
      <c r="C60" s="63"/>
      <c r="D60" s="62" t="s">
        <v>19</v>
      </c>
      <c r="E60" s="48"/>
      <c r="F60" s="23">
        <f t="shared" si="18"/>
        <v>0</v>
      </c>
      <c r="G60" s="48">
        <v>42</v>
      </c>
      <c r="H60" s="23">
        <f t="shared" si="19"/>
        <v>0</v>
      </c>
      <c r="I60" s="23">
        <f t="shared" si="20"/>
        <v>0</v>
      </c>
      <c r="J60" s="328" t="s">
        <v>1578</v>
      </c>
    </row>
    <row r="61" spans="1:13" s="5" customFormat="1" x14ac:dyDescent="0.5">
      <c r="A61" s="107"/>
      <c r="B61" s="65" t="s">
        <v>194</v>
      </c>
      <c r="C61" s="63"/>
      <c r="D61" s="62" t="s">
        <v>19</v>
      </c>
      <c r="E61" s="48"/>
      <c r="F61" s="23">
        <f t="shared" si="18"/>
        <v>0</v>
      </c>
      <c r="G61" s="48">
        <v>112</v>
      </c>
      <c r="H61" s="23">
        <f t="shared" si="19"/>
        <v>0</v>
      </c>
      <c r="I61" s="23">
        <f t="shared" si="20"/>
        <v>0</v>
      </c>
      <c r="J61" s="328" t="s">
        <v>1579</v>
      </c>
    </row>
    <row r="62" spans="1:13" s="5" customFormat="1" x14ac:dyDescent="0.5">
      <c r="A62" s="107"/>
      <c r="B62" s="65" t="s">
        <v>195</v>
      </c>
      <c r="C62" s="63"/>
      <c r="D62" s="62" t="s">
        <v>19</v>
      </c>
      <c r="E62" s="48"/>
      <c r="F62" s="23">
        <f t="shared" si="18"/>
        <v>0</v>
      </c>
      <c r="G62" s="48">
        <v>140</v>
      </c>
      <c r="H62" s="23">
        <f t="shared" si="19"/>
        <v>0</v>
      </c>
      <c r="I62" s="23">
        <f t="shared" si="20"/>
        <v>0</v>
      </c>
      <c r="J62" s="328" t="s">
        <v>1579</v>
      </c>
    </row>
    <row r="63" spans="1:13" s="5" customFormat="1" x14ac:dyDescent="0.5">
      <c r="A63" s="107"/>
      <c r="B63" s="65" t="s">
        <v>1581</v>
      </c>
      <c r="C63" s="63"/>
      <c r="D63" s="62" t="s">
        <v>19</v>
      </c>
      <c r="E63" s="48"/>
      <c r="F63" s="23">
        <f t="shared" si="18"/>
        <v>0</v>
      </c>
      <c r="G63" s="48">
        <v>183</v>
      </c>
      <c r="H63" s="23">
        <f t="shared" si="19"/>
        <v>0</v>
      </c>
      <c r="I63" s="23">
        <f t="shared" si="20"/>
        <v>0</v>
      </c>
      <c r="J63" s="328" t="s">
        <v>1579</v>
      </c>
    </row>
    <row r="64" spans="1:13" s="2" customFormat="1" x14ac:dyDescent="0.5">
      <c r="A64" s="10"/>
      <c r="B64" s="85"/>
      <c r="C64" s="9"/>
      <c r="D64" s="15"/>
      <c r="E64" s="29"/>
      <c r="F64" s="30"/>
      <c r="G64" s="29"/>
      <c r="H64" s="30"/>
      <c r="I64" s="30"/>
      <c r="J64" s="328"/>
      <c r="K64" s="1"/>
      <c r="L64" s="1"/>
      <c r="M64" s="1"/>
    </row>
    <row r="65" spans="1:13" s="91" customFormat="1" x14ac:dyDescent="0.5">
      <c r="A65" s="86" t="s">
        <v>6</v>
      </c>
      <c r="B65" s="123" t="s">
        <v>196</v>
      </c>
      <c r="C65" s="88"/>
      <c r="D65" s="86"/>
      <c r="E65" s="102"/>
      <c r="F65" s="30"/>
      <c r="G65" s="29"/>
      <c r="H65" s="30"/>
      <c r="I65" s="30"/>
      <c r="J65" s="112"/>
    </row>
    <row r="66" spans="1:13" s="2" customFormat="1" x14ac:dyDescent="0.5">
      <c r="A66" s="10"/>
      <c r="B66" s="85" t="s">
        <v>197</v>
      </c>
      <c r="C66" s="9"/>
      <c r="D66" s="15" t="s">
        <v>13</v>
      </c>
      <c r="E66" s="29"/>
      <c r="F66" s="23">
        <f t="shared" ref="F66" si="21">E66*C66</f>
        <v>0</v>
      </c>
      <c r="G66" s="29"/>
      <c r="H66" s="23">
        <f t="shared" ref="H66" si="22">G66*C66</f>
        <v>0</v>
      </c>
      <c r="I66" s="23">
        <f t="shared" ref="I66" si="23">H66+F66</f>
        <v>0</v>
      </c>
      <c r="J66" s="114" t="s">
        <v>198</v>
      </c>
      <c r="K66" s="1"/>
      <c r="L66" s="1"/>
      <c r="M66" s="1"/>
    </row>
    <row r="67" spans="1:13" s="2" customFormat="1" x14ac:dyDescent="0.5">
      <c r="A67" s="10"/>
      <c r="B67" s="85"/>
      <c r="C67" s="9"/>
      <c r="D67" s="15"/>
      <c r="E67" s="29"/>
      <c r="F67" s="30"/>
      <c r="G67" s="29"/>
      <c r="H67" s="30"/>
      <c r="I67" s="30"/>
      <c r="J67" s="328"/>
      <c r="K67" s="1"/>
      <c r="L67" s="1"/>
      <c r="M67" s="1"/>
    </row>
    <row r="68" spans="1:13" s="91" customFormat="1" x14ac:dyDescent="0.5">
      <c r="A68" s="86" t="s">
        <v>6</v>
      </c>
      <c r="B68" s="123" t="s">
        <v>423</v>
      </c>
      <c r="C68" s="88"/>
      <c r="D68" s="86"/>
      <c r="E68" s="102"/>
      <c r="F68" s="30"/>
      <c r="G68" s="29"/>
      <c r="H68" s="30"/>
      <c r="I68" s="30"/>
      <c r="J68" s="112"/>
    </row>
    <row r="69" spans="1:13" s="39" customFormat="1" ht="43.5" x14ac:dyDescent="0.5">
      <c r="A69" s="52"/>
      <c r="B69" s="173" t="s">
        <v>422</v>
      </c>
      <c r="C69" s="174"/>
      <c r="D69" s="175" t="s">
        <v>9</v>
      </c>
      <c r="E69" s="23"/>
      <c r="F69" s="23">
        <f t="shared" ref="F69" si="24">E69*C69</f>
        <v>0</v>
      </c>
      <c r="G69" s="9">
        <v>5</v>
      </c>
      <c r="H69" s="23">
        <f t="shared" ref="H69" si="25">G69*C69</f>
        <v>0</v>
      </c>
      <c r="I69" s="23">
        <f t="shared" ref="I69" si="26">H69+F69</f>
        <v>0</v>
      </c>
      <c r="J69" s="19" t="s">
        <v>424</v>
      </c>
    </row>
    <row r="70" spans="1:13" s="2" customFormat="1" x14ac:dyDescent="0.5">
      <c r="A70" s="10"/>
      <c r="B70" s="85"/>
      <c r="C70" s="9"/>
      <c r="D70" s="15"/>
      <c r="E70" s="29"/>
      <c r="F70" s="30"/>
      <c r="G70" s="29"/>
      <c r="H70" s="30"/>
      <c r="I70" s="30"/>
      <c r="J70" s="328"/>
      <c r="K70" s="1"/>
      <c r="L70" s="1"/>
      <c r="M70" s="1"/>
    </row>
    <row r="71" spans="1:13" s="2" customFormat="1" x14ac:dyDescent="0.5">
      <c r="A71" s="10" t="s">
        <v>6</v>
      </c>
      <c r="B71" s="125" t="s">
        <v>199</v>
      </c>
      <c r="C71" s="9"/>
      <c r="D71" s="15"/>
      <c r="E71" s="29"/>
      <c r="F71" s="30"/>
      <c r="G71" s="29"/>
      <c r="H71" s="30"/>
      <c r="I71" s="30"/>
      <c r="J71" s="328"/>
      <c r="K71" s="1"/>
      <c r="L71" s="1"/>
      <c r="M71" s="1"/>
    </row>
    <row r="72" spans="1:13" s="91" customFormat="1" x14ac:dyDescent="0.5">
      <c r="A72" s="86"/>
      <c r="B72" s="93" t="s">
        <v>200</v>
      </c>
      <c r="C72" s="88"/>
      <c r="D72" s="86" t="s">
        <v>201</v>
      </c>
      <c r="E72" s="102"/>
      <c r="F72" s="23">
        <f t="shared" ref="F72:F74" si="27">E72*C72</f>
        <v>0</v>
      </c>
      <c r="G72" s="29">
        <v>354</v>
      </c>
      <c r="H72" s="23">
        <f t="shared" ref="H72:H74" si="28">G72*C72</f>
        <v>0</v>
      </c>
      <c r="I72" s="23">
        <f t="shared" ref="I72:I74" si="29">H72+F72</f>
        <v>0</v>
      </c>
      <c r="J72" s="333" t="s">
        <v>204</v>
      </c>
    </row>
    <row r="73" spans="1:13" x14ac:dyDescent="0.5">
      <c r="A73" s="10"/>
      <c r="B73" s="9" t="s">
        <v>202</v>
      </c>
      <c r="C73" s="9"/>
      <c r="D73" s="10" t="s">
        <v>201</v>
      </c>
      <c r="E73" s="48"/>
      <c r="F73" s="23">
        <f t="shared" si="27"/>
        <v>0</v>
      </c>
      <c r="G73" s="47">
        <v>472</v>
      </c>
      <c r="H73" s="23">
        <f t="shared" si="28"/>
        <v>0</v>
      </c>
      <c r="I73" s="23">
        <f t="shared" si="29"/>
        <v>0</v>
      </c>
      <c r="J73" s="328" t="s">
        <v>205</v>
      </c>
    </row>
    <row r="74" spans="1:13" x14ac:dyDescent="0.5">
      <c r="A74" s="10"/>
      <c r="B74" s="9" t="s">
        <v>203</v>
      </c>
      <c r="C74" s="9"/>
      <c r="D74" s="10" t="s">
        <v>201</v>
      </c>
      <c r="E74" s="48"/>
      <c r="F74" s="23">
        <f t="shared" si="27"/>
        <v>0</v>
      </c>
      <c r="G74" s="47">
        <v>708</v>
      </c>
      <c r="H74" s="23">
        <f t="shared" si="28"/>
        <v>0</v>
      </c>
      <c r="I74" s="23">
        <f t="shared" si="29"/>
        <v>0</v>
      </c>
      <c r="J74" s="328" t="s">
        <v>206</v>
      </c>
    </row>
    <row r="75" spans="1:13" x14ac:dyDescent="0.5">
      <c r="A75" s="10"/>
      <c r="B75" s="9"/>
      <c r="C75" s="9"/>
      <c r="D75" s="10"/>
      <c r="E75" s="48"/>
      <c r="F75" s="9"/>
      <c r="G75" s="47"/>
      <c r="H75" s="10"/>
      <c r="I75" s="9"/>
      <c r="J75" s="328"/>
    </row>
    <row r="76" spans="1:13" x14ac:dyDescent="0.5">
      <c r="A76" s="191"/>
      <c r="B76" s="190"/>
      <c r="C76" s="190"/>
      <c r="D76" s="191"/>
      <c r="E76" s="354"/>
      <c r="F76" s="360"/>
      <c r="G76" s="362"/>
      <c r="H76" s="363"/>
      <c r="I76" s="360"/>
      <c r="J76" s="361"/>
    </row>
    <row r="77" spans="1:13" x14ac:dyDescent="0.5">
      <c r="A77" s="191"/>
      <c r="B77" s="190"/>
      <c r="C77" s="190"/>
      <c r="D77" s="191"/>
      <c r="E77" s="354"/>
      <c r="F77" s="360"/>
      <c r="G77" s="362"/>
      <c r="H77" s="363"/>
      <c r="I77" s="360"/>
      <c r="J77" s="361"/>
    </row>
    <row r="78" spans="1:13" ht="22.5" thickBot="1" x14ac:dyDescent="0.55000000000000004">
      <c r="A78" s="191"/>
      <c r="B78" s="190"/>
      <c r="C78" s="190"/>
      <c r="D78" s="191"/>
      <c r="E78" s="354"/>
      <c r="F78" s="360"/>
      <c r="G78" s="362"/>
      <c r="H78" s="363"/>
      <c r="I78" s="360"/>
      <c r="J78" s="361"/>
    </row>
    <row r="79" spans="1:13" s="36" customFormat="1" ht="18.75" thickTop="1" x14ac:dyDescent="0.4">
      <c r="A79" s="395" t="s">
        <v>59</v>
      </c>
      <c r="B79" s="395" t="s">
        <v>1</v>
      </c>
      <c r="C79" s="395" t="s">
        <v>2</v>
      </c>
      <c r="D79" s="395" t="s">
        <v>3</v>
      </c>
      <c r="E79" s="392" t="s">
        <v>8</v>
      </c>
      <c r="F79" s="392"/>
      <c r="G79" s="392" t="s">
        <v>60</v>
      </c>
      <c r="H79" s="392"/>
      <c r="I79" s="35" t="s">
        <v>21</v>
      </c>
      <c r="J79" s="393" t="s">
        <v>5</v>
      </c>
    </row>
    <row r="80" spans="1:13" s="36" customFormat="1" ht="18.75" thickBot="1" x14ac:dyDescent="0.45">
      <c r="A80" s="396"/>
      <c r="B80" s="396"/>
      <c r="C80" s="396"/>
      <c r="D80" s="396"/>
      <c r="E80" s="37" t="s">
        <v>61</v>
      </c>
      <c r="F80" s="37" t="s">
        <v>4</v>
      </c>
      <c r="G80" s="37" t="s">
        <v>61</v>
      </c>
      <c r="H80" s="37" t="s">
        <v>4</v>
      </c>
      <c r="I80" s="38" t="s">
        <v>0</v>
      </c>
      <c r="J80" s="394"/>
    </row>
    <row r="81" spans="1:12" ht="22.5" thickTop="1" x14ac:dyDescent="0.5">
      <c r="A81" s="10" t="s">
        <v>6</v>
      </c>
      <c r="B81" s="27" t="s">
        <v>222</v>
      </c>
      <c r="C81" s="9"/>
      <c r="D81" s="15"/>
      <c r="E81" s="103"/>
      <c r="F81" s="16"/>
      <c r="G81" s="119"/>
      <c r="H81" s="17"/>
      <c r="I81" s="16"/>
      <c r="J81" s="328"/>
    </row>
    <row r="82" spans="1:12" x14ac:dyDescent="0.5">
      <c r="A82" s="10"/>
      <c r="B82" s="9" t="s">
        <v>223</v>
      </c>
      <c r="C82" s="9"/>
      <c r="D82" s="10" t="s">
        <v>14</v>
      </c>
      <c r="E82" s="48"/>
      <c r="F82" s="23">
        <f t="shared" ref="F82:F89" si="30">E82*C82</f>
        <v>0</v>
      </c>
      <c r="G82" s="48">
        <v>210</v>
      </c>
      <c r="H82" s="23">
        <f t="shared" ref="H82:H89" si="31">G82*C82</f>
        <v>0</v>
      </c>
      <c r="I82" s="23">
        <f t="shared" ref="I82:I89" si="32">H82+F82</f>
        <v>0</v>
      </c>
      <c r="J82" s="328" t="s">
        <v>224</v>
      </c>
    </row>
    <row r="83" spans="1:12" x14ac:dyDescent="0.5">
      <c r="A83" s="10"/>
      <c r="B83" s="9" t="s">
        <v>225</v>
      </c>
      <c r="C83" s="9"/>
      <c r="D83" s="10" t="s">
        <v>14</v>
      </c>
      <c r="E83" s="48"/>
      <c r="F83" s="23">
        <f t="shared" si="30"/>
        <v>0</v>
      </c>
      <c r="G83" s="48">
        <v>260</v>
      </c>
      <c r="H83" s="23">
        <f t="shared" si="31"/>
        <v>0</v>
      </c>
      <c r="I83" s="23">
        <f t="shared" si="32"/>
        <v>0</v>
      </c>
      <c r="J83" s="328" t="s">
        <v>226</v>
      </c>
    </row>
    <row r="84" spans="1:12" x14ac:dyDescent="0.5">
      <c r="A84" s="10"/>
      <c r="B84" s="9" t="s">
        <v>227</v>
      </c>
      <c r="C84" s="9"/>
      <c r="D84" s="10" t="s">
        <v>14</v>
      </c>
      <c r="E84" s="48"/>
      <c r="F84" s="23">
        <f t="shared" si="30"/>
        <v>0</v>
      </c>
      <c r="G84" s="48">
        <v>235</v>
      </c>
      <c r="H84" s="23">
        <f t="shared" si="31"/>
        <v>0</v>
      </c>
      <c r="I84" s="23">
        <f t="shared" si="32"/>
        <v>0</v>
      </c>
      <c r="J84" s="328" t="s">
        <v>228</v>
      </c>
    </row>
    <row r="85" spans="1:12" x14ac:dyDescent="0.5">
      <c r="A85" s="10"/>
      <c r="B85" s="9" t="s">
        <v>229</v>
      </c>
      <c r="C85" s="9"/>
      <c r="D85" s="10" t="s">
        <v>14</v>
      </c>
      <c r="E85" s="48"/>
      <c r="F85" s="23">
        <f t="shared" si="30"/>
        <v>0</v>
      </c>
      <c r="G85" s="48">
        <v>340</v>
      </c>
      <c r="H85" s="23">
        <f t="shared" si="31"/>
        <v>0</v>
      </c>
      <c r="I85" s="23">
        <f t="shared" si="32"/>
        <v>0</v>
      </c>
      <c r="J85" s="328" t="s">
        <v>230</v>
      </c>
    </row>
    <row r="86" spans="1:12" x14ac:dyDescent="0.5">
      <c r="A86" s="10"/>
      <c r="B86" s="9" t="s">
        <v>231</v>
      </c>
      <c r="C86" s="9"/>
      <c r="D86" s="10" t="s">
        <v>14</v>
      </c>
      <c r="E86" s="48"/>
      <c r="F86" s="23">
        <f t="shared" si="30"/>
        <v>0</v>
      </c>
      <c r="G86" s="48">
        <v>271</v>
      </c>
      <c r="H86" s="23">
        <f t="shared" si="31"/>
        <v>0</v>
      </c>
      <c r="I86" s="23">
        <f t="shared" si="32"/>
        <v>0</v>
      </c>
      <c r="J86" s="328" t="s">
        <v>1583</v>
      </c>
    </row>
    <row r="87" spans="1:12" x14ac:dyDescent="0.5">
      <c r="A87" s="10"/>
      <c r="B87" s="9" t="s">
        <v>232</v>
      </c>
      <c r="C87" s="9"/>
      <c r="D87" s="10" t="s">
        <v>14</v>
      </c>
      <c r="E87" s="48"/>
      <c r="F87" s="23">
        <f t="shared" si="30"/>
        <v>0</v>
      </c>
      <c r="G87" s="48">
        <v>368</v>
      </c>
      <c r="H87" s="23">
        <f t="shared" si="31"/>
        <v>0</v>
      </c>
      <c r="I87" s="23">
        <f t="shared" si="32"/>
        <v>0</v>
      </c>
      <c r="J87" s="328" t="s">
        <v>1584</v>
      </c>
    </row>
    <row r="88" spans="1:12" x14ac:dyDescent="0.5">
      <c r="A88" s="10"/>
      <c r="B88" s="9" t="s">
        <v>233</v>
      </c>
      <c r="C88" s="9"/>
      <c r="D88" s="10" t="s">
        <v>14</v>
      </c>
      <c r="E88" s="48"/>
      <c r="F88" s="23">
        <f t="shared" si="30"/>
        <v>0</v>
      </c>
      <c r="G88" s="48">
        <v>295</v>
      </c>
      <c r="H88" s="23">
        <f t="shared" si="31"/>
        <v>0</v>
      </c>
      <c r="I88" s="23">
        <f t="shared" si="32"/>
        <v>0</v>
      </c>
      <c r="J88" s="328" t="s">
        <v>234</v>
      </c>
    </row>
    <row r="89" spans="1:12" x14ac:dyDescent="0.5">
      <c r="A89" s="10"/>
      <c r="B89" s="9" t="s">
        <v>235</v>
      </c>
      <c r="C89" s="9"/>
      <c r="D89" s="10" t="s">
        <v>14</v>
      </c>
      <c r="E89" s="48"/>
      <c r="F89" s="23">
        <f t="shared" si="30"/>
        <v>0</v>
      </c>
      <c r="G89" s="48">
        <v>406</v>
      </c>
      <c r="H89" s="23">
        <f t="shared" si="31"/>
        <v>0</v>
      </c>
      <c r="I89" s="23">
        <f t="shared" si="32"/>
        <v>0</v>
      </c>
      <c r="J89" s="328" t="s">
        <v>1585</v>
      </c>
    </row>
    <row r="90" spans="1:12" x14ac:dyDescent="0.5">
      <c r="A90" s="10"/>
      <c r="B90" s="12"/>
      <c r="C90" s="9"/>
      <c r="D90" s="10"/>
      <c r="E90" s="48"/>
      <c r="F90" s="9"/>
      <c r="G90" s="101"/>
      <c r="H90" s="11"/>
      <c r="I90" s="9"/>
      <c r="J90" s="328"/>
      <c r="K90" s="6"/>
      <c r="L90" s="6"/>
    </row>
    <row r="91" spans="1:12" x14ac:dyDescent="0.5">
      <c r="A91" s="10" t="s">
        <v>6</v>
      </c>
      <c r="B91" s="27" t="s">
        <v>236</v>
      </c>
      <c r="C91" s="9"/>
      <c r="D91" s="10"/>
      <c r="E91" s="17"/>
      <c r="F91" s="16"/>
      <c r="G91" s="119"/>
      <c r="H91" s="17"/>
      <c r="I91" s="16"/>
      <c r="J91" s="328"/>
    </row>
    <row r="92" spans="1:12" x14ac:dyDescent="0.5">
      <c r="A92" s="10"/>
      <c r="B92" s="9" t="s">
        <v>237</v>
      </c>
      <c r="C92" s="9"/>
      <c r="D92" s="10" t="s">
        <v>14</v>
      </c>
      <c r="E92" s="17"/>
      <c r="F92" s="23">
        <f t="shared" ref="F92:F98" si="33">E92*C92</f>
        <v>0</v>
      </c>
      <c r="G92" s="119">
        <v>2268</v>
      </c>
      <c r="H92" s="23">
        <f t="shared" ref="H92:H98" si="34">G92*C92</f>
        <v>0</v>
      </c>
      <c r="I92" s="23">
        <f t="shared" ref="I92:I98" si="35">H92+F92</f>
        <v>0</v>
      </c>
      <c r="J92" s="328" t="s">
        <v>238</v>
      </c>
    </row>
    <row r="93" spans="1:12" x14ac:dyDescent="0.5">
      <c r="A93" s="10"/>
      <c r="B93" s="9" t="s">
        <v>239</v>
      </c>
      <c r="C93" s="9"/>
      <c r="D93" s="10" t="s">
        <v>14</v>
      </c>
      <c r="E93" s="17"/>
      <c r="F93" s="23">
        <f t="shared" si="33"/>
        <v>0</v>
      </c>
      <c r="G93" s="119">
        <v>2892</v>
      </c>
      <c r="H93" s="23">
        <f t="shared" si="34"/>
        <v>0</v>
      </c>
      <c r="I93" s="23">
        <f t="shared" si="35"/>
        <v>0</v>
      </c>
      <c r="J93" s="328" t="s">
        <v>240</v>
      </c>
    </row>
    <row r="94" spans="1:12" x14ac:dyDescent="0.5">
      <c r="A94" s="10"/>
      <c r="B94" s="9" t="s">
        <v>241</v>
      </c>
      <c r="C94" s="9"/>
      <c r="D94" s="10" t="s">
        <v>14</v>
      </c>
      <c r="E94" s="17"/>
      <c r="F94" s="23">
        <f t="shared" si="33"/>
        <v>0</v>
      </c>
      <c r="G94" s="119">
        <v>3588</v>
      </c>
      <c r="H94" s="23">
        <f t="shared" si="34"/>
        <v>0</v>
      </c>
      <c r="I94" s="23">
        <f t="shared" si="35"/>
        <v>0</v>
      </c>
      <c r="J94" s="328" t="s">
        <v>242</v>
      </c>
    </row>
    <row r="95" spans="1:12" x14ac:dyDescent="0.5">
      <c r="A95" s="10"/>
      <c r="B95" s="9" t="s">
        <v>243</v>
      </c>
      <c r="C95" s="9"/>
      <c r="D95" s="10" t="s">
        <v>14</v>
      </c>
      <c r="E95" s="17"/>
      <c r="F95" s="23">
        <f t="shared" si="33"/>
        <v>0</v>
      </c>
      <c r="G95" s="119">
        <v>5208</v>
      </c>
      <c r="H95" s="23">
        <f t="shared" si="34"/>
        <v>0</v>
      </c>
      <c r="I95" s="23">
        <f t="shared" si="35"/>
        <v>0</v>
      </c>
      <c r="J95" s="328" t="s">
        <v>244</v>
      </c>
    </row>
    <row r="96" spans="1:12" x14ac:dyDescent="0.5">
      <c r="A96" s="10"/>
      <c r="B96" s="9" t="s">
        <v>245</v>
      </c>
      <c r="C96" s="9"/>
      <c r="D96" s="10" t="s">
        <v>14</v>
      </c>
      <c r="E96" s="17"/>
      <c r="F96" s="23">
        <f t="shared" si="33"/>
        <v>0</v>
      </c>
      <c r="G96" s="119">
        <v>6768</v>
      </c>
      <c r="H96" s="23">
        <f t="shared" si="34"/>
        <v>0</v>
      </c>
      <c r="I96" s="23">
        <f t="shared" si="35"/>
        <v>0</v>
      </c>
      <c r="J96" s="328" t="s">
        <v>246</v>
      </c>
    </row>
    <row r="97" spans="1:10" x14ac:dyDescent="0.5">
      <c r="A97" s="10"/>
      <c r="B97" s="9" t="s">
        <v>247</v>
      </c>
      <c r="C97" s="9"/>
      <c r="D97" s="10" t="s">
        <v>14</v>
      </c>
      <c r="E97" s="17"/>
      <c r="F97" s="23">
        <f t="shared" si="33"/>
        <v>0</v>
      </c>
      <c r="G97" s="119">
        <v>9864</v>
      </c>
      <c r="H97" s="23">
        <f t="shared" si="34"/>
        <v>0</v>
      </c>
      <c r="I97" s="23">
        <f t="shared" si="35"/>
        <v>0</v>
      </c>
      <c r="J97" s="328" t="s">
        <v>248</v>
      </c>
    </row>
    <row r="98" spans="1:10" x14ac:dyDescent="0.5">
      <c r="A98" s="10"/>
      <c r="B98" s="9" t="s">
        <v>249</v>
      </c>
      <c r="C98" s="9"/>
      <c r="D98" s="10" t="s">
        <v>14</v>
      </c>
      <c r="E98" s="17"/>
      <c r="F98" s="23">
        <f t="shared" si="33"/>
        <v>0</v>
      </c>
      <c r="G98" s="119">
        <v>12384</v>
      </c>
      <c r="H98" s="23">
        <f t="shared" si="34"/>
        <v>0</v>
      </c>
      <c r="I98" s="23">
        <f t="shared" si="35"/>
        <v>0</v>
      </c>
      <c r="J98" s="328" t="s">
        <v>250</v>
      </c>
    </row>
    <row r="99" spans="1:10" x14ac:dyDescent="0.5">
      <c r="A99" s="10"/>
      <c r="B99" s="9"/>
      <c r="C99" s="9"/>
      <c r="D99" s="10"/>
      <c r="E99" s="17"/>
      <c r="F99" s="16"/>
      <c r="G99" s="119"/>
      <c r="H99" s="17"/>
      <c r="I99" s="16"/>
      <c r="J99" s="328"/>
    </row>
    <row r="100" spans="1:10" x14ac:dyDescent="0.5">
      <c r="A100" s="10" t="s">
        <v>6</v>
      </c>
      <c r="B100" s="27" t="s">
        <v>1586</v>
      </c>
      <c r="C100" s="9"/>
      <c r="D100" s="10"/>
      <c r="E100" s="17"/>
      <c r="F100" s="16"/>
      <c r="G100" s="119"/>
      <c r="H100" s="17"/>
      <c r="I100" s="16"/>
      <c r="J100" s="328"/>
    </row>
    <row r="101" spans="1:10" x14ac:dyDescent="0.5">
      <c r="A101" s="10"/>
      <c r="B101" s="9" t="s">
        <v>1587</v>
      </c>
      <c r="C101" s="9"/>
      <c r="D101" s="10" t="s">
        <v>14</v>
      </c>
      <c r="E101" s="17"/>
      <c r="F101" s="23">
        <f t="shared" ref="F101:F113" si="36">E101*C101</f>
        <v>0</v>
      </c>
      <c r="G101" s="119">
        <v>1236</v>
      </c>
      <c r="H101" s="23">
        <f t="shared" ref="H101:H113" si="37">G101*C101</f>
        <v>0</v>
      </c>
      <c r="I101" s="23">
        <f t="shared" ref="I101:I113" si="38">H101+F101</f>
        <v>0</v>
      </c>
      <c r="J101" s="328" t="s">
        <v>1600</v>
      </c>
    </row>
    <row r="102" spans="1:10" x14ac:dyDescent="0.5">
      <c r="A102" s="10"/>
      <c r="B102" s="9" t="s">
        <v>1588</v>
      </c>
      <c r="C102" s="9"/>
      <c r="D102" s="10" t="s">
        <v>14</v>
      </c>
      <c r="E102" s="17"/>
      <c r="F102" s="23">
        <f t="shared" si="36"/>
        <v>0</v>
      </c>
      <c r="G102" s="119">
        <v>2604</v>
      </c>
      <c r="H102" s="23">
        <f t="shared" si="37"/>
        <v>0</v>
      </c>
      <c r="I102" s="23">
        <f t="shared" si="38"/>
        <v>0</v>
      </c>
      <c r="J102" s="328" t="s">
        <v>1601</v>
      </c>
    </row>
    <row r="103" spans="1:10" x14ac:dyDescent="0.5">
      <c r="A103" s="10"/>
      <c r="B103" s="9" t="s">
        <v>1589</v>
      </c>
      <c r="C103" s="9"/>
      <c r="D103" s="10" t="s">
        <v>14</v>
      </c>
      <c r="E103" s="17"/>
      <c r="F103" s="23">
        <f t="shared" si="36"/>
        <v>0</v>
      </c>
      <c r="G103" s="119">
        <v>1872</v>
      </c>
      <c r="H103" s="23">
        <f t="shared" si="37"/>
        <v>0</v>
      </c>
      <c r="I103" s="23">
        <f t="shared" si="38"/>
        <v>0</v>
      </c>
      <c r="J103" s="328" t="s">
        <v>1602</v>
      </c>
    </row>
    <row r="104" spans="1:10" x14ac:dyDescent="0.5">
      <c r="A104" s="10"/>
      <c r="B104" s="9" t="s">
        <v>1590</v>
      </c>
      <c r="C104" s="9"/>
      <c r="D104" s="10" t="s">
        <v>14</v>
      </c>
      <c r="E104" s="17"/>
      <c r="F104" s="23">
        <f t="shared" si="36"/>
        <v>0</v>
      </c>
      <c r="G104" s="119">
        <v>2232</v>
      </c>
      <c r="H104" s="23">
        <f t="shared" si="37"/>
        <v>0</v>
      </c>
      <c r="I104" s="23">
        <f t="shared" si="38"/>
        <v>0</v>
      </c>
      <c r="J104" s="328" t="s">
        <v>1603</v>
      </c>
    </row>
    <row r="105" spans="1:10" x14ac:dyDescent="0.5">
      <c r="A105" s="10"/>
      <c r="B105" s="9" t="s">
        <v>1591</v>
      </c>
      <c r="C105" s="9"/>
      <c r="D105" s="10" t="s">
        <v>14</v>
      </c>
      <c r="E105" s="17"/>
      <c r="F105" s="23">
        <f t="shared" si="36"/>
        <v>0</v>
      </c>
      <c r="G105" s="119">
        <v>2760</v>
      </c>
      <c r="H105" s="23">
        <f t="shared" si="37"/>
        <v>0</v>
      </c>
      <c r="I105" s="23">
        <f t="shared" si="38"/>
        <v>0</v>
      </c>
      <c r="J105" s="328" t="s">
        <v>1604</v>
      </c>
    </row>
    <row r="106" spans="1:10" x14ac:dyDescent="0.5">
      <c r="A106" s="10"/>
      <c r="B106" s="9" t="s">
        <v>1592</v>
      </c>
      <c r="C106" s="9"/>
      <c r="D106" s="10" t="s">
        <v>14</v>
      </c>
      <c r="E106" s="17"/>
      <c r="F106" s="23">
        <f t="shared" si="36"/>
        <v>0</v>
      </c>
      <c r="G106" s="119">
        <v>3024</v>
      </c>
      <c r="H106" s="23">
        <f t="shared" si="37"/>
        <v>0</v>
      </c>
      <c r="I106" s="23">
        <f t="shared" si="38"/>
        <v>0</v>
      </c>
      <c r="J106" s="328" t="s">
        <v>1605</v>
      </c>
    </row>
    <row r="107" spans="1:10" x14ac:dyDescent="0.5">
      <c r="A107" s="10"/>
      <c r="B107" s="9" t="s">
        <v>1593</v>
      </c>
      <c r="C107" s="9"/>
      <c r="D107" s="10" t="s">
        <v>14</v>
      </c>
      <c r="E107" s="17"/>
      <c r="F107" s="23">
        <f t="shared" ref="F107:F112" si="39">E107*C107</f>
        <v>0</v>
      </c>
      <c r="G107" s="119">
        <v>3480</v>
      </c>
      <c r="H107" s="23">
        <f t="shared" ref="H107:H112" si="40">G107*C107</f>
        <v>0</v>
      </c>
      <c r="I107" s="23">
        <f t="shared" ref="I107:I112" si="41">H107+F107</f>
        <v>0</v>
      </c>
      <c r="J107" s="328" t="s">
        <v>1606</v>
      </c>
    </row>
    <row r="108" spans="1:10" x14ac:dyDescent="0.5">
      <c r="A108" s="10"/>
      <c r="B108" s="9" t="s">
        <v>1594</v>
      </c>
      <c r="C108" s="9"/>
      <c r="D108" s="10" t="s">
        <v>14</v>
      </c>
      <c r="E108" s="17"/>
      <c r="F108" s="23">
        <f t="shared" si="39"/>
        <v>0</v>
      </c>
      <c r="G108" s="119">
        <v>5532</v>
      </c>
      <c r="H108" s="23">
        <f t="shared" si="40"/>
        <v>0</v>
      </c>
      <c r="I108" s="23">
        <f t="shared" si="41"/>
        <v>0</v>
      </c>
      <c r="J108" s="328" t="s">
        <v>1607</v>
      </c>
    </row>
    <row r="109" spans="1:10" x14ac:dyDescent="0.5">
      <c r="A109" s="10"/>
      <c r="B109" s="9" t="s">
        <v>1595</v>
      </c>
      <c r="C109" s="9"/>
      <c r="D109" s="10" t="s">
        <v>14</v>
      </c>
      <c r="E109" s="17"/>
      <c r="F109" s="23">
        <f t="shared" si="39"/>
        <v>0</v>
      </c>
      <c r="G109" s="119">
        <v>6276</v>
      </c>
      <c r="H109" s="23">
        <f t="shared" si="40"/>
        <v>0</v>
      </c>
      <c r="I109" s="23">
        <f t="shared" si="41"/>
        <v>0</v>
      </c>
      <c r="J109" s="328" t="s">
        <v>1608</v>
      </c>
    </row>
    <row r="110" spans="1:10" x14ac:dyDescent="0.5">
      <c r="A110" s="10"/>
      <c r="B110" s="9" t="s">
        <v>1596</v>
      </c>
      <c r="C110" s="9"/>
      <c r="D110" s="10" t="s">
        <v>14</v>
      </c>
      <c r="E110" s="17"/>
      <c r="F110" s="23">
        <f t="shared" si="39"/>
        <v>0</v>
      </c>
      <c r="G110" s="119">
        <v>5184</v>
      </c>
      <c r="H110" s="23">
        <f t="shared" si="40"/>
        <v>0</v>
      </c>
      <c r="I110" s="23">
        <f t="shared" si="41"/>
        <v>0</v>
      </c>
      <c r="J110" s="328" t="s">
        <v>1609</v>
      </c>
    </row>
    <row r="111" spans="1:10" x14ac:dyDescent="0.5">
      <c r="A111" s="10"/>
      <c r="B111" s="9" t="s">
        <v>1597</v>
      </c>
      <c r="C111" s="9"/>
      <c r="D111" s="10" t="s">
        <v>14</v>
      </c>
      <c r="E111" s="17"/>
      <c r="F111" s="23">
        <f t="shared" si="39"/>
        <v>0</v>
      </c>
      <c r="G111" s="119">
        <v>6600</v>
      </c>
      <c r="H111" s="23">
        <f t="shared" si="40"/>
        <v>0</v>
      </c>
      <c r="I111" s="23">
        <f t="shared" si="41"/>
        <v>0</v>
      </c>
      <c r="J111" s="328" t="s">
        <v>1610</v>
      </c>
    </row>
    <row r="112" spans="1:10" x14ac:dyDescent="0.5">
      <c r="A112" s="10"/>
      <c r="B112" s="9" t="s">
        <v>1598</v>
      </c>
      <c r="C112" s="9"/>
      <c r="D112" s="10" t="s">
        <v>14</v>
      </c>
      <c r="E112" s="17"/>
      <c r="F112" s="23">
        <f t="shared" si="39"/>
        <v>0</v>
      </c>
      <c r="G112" s="119">
        <v>7992</v>
      </c>
      <c r="H112" s="23">
        <f t="shared" si="40"/>
        <v>0</v>
      </c>
      <c r="I112" s="23">
        <f t="shared" si="41"/>
        <v>0</v>
      </c>
      <c r="J112" s="328" t="s">
        <v>1611</v>
      </c>
    </row>
    <row r="113" spans="1:10" x14ac:dyDescent="0.5">
      <c r="A113" s="10"/>
      <c r="B113" s="9" t="s">
        <v>1599</v>
      </c>
      <c r="C113" s="9"/>
      <c r="D113" s="10" t="s">
        <v>14</v>
      </c>
      <c r="E113" s="17"/>
      <c r="F113" s="23">
        <f t="shared" si="36"/>
        <v>0</v>
      </c>
      <c r="G113" s="119">
        <v>9576</v>
      </c>
      <c r="H113" s="23">
        <f t="shared" si="37"/>
        <v>0</v>
      </c>
      <c r="I113" s="23">
        <f t="shared" si="38"/>
        <v>0</v>
      </c>
      <c r="J113" s="328" t="s">
        <v>1612</v>
      </c>
    </row>
    <row r="114" spans="1:10" ht="22.5" thickBot="1" x14ac:dyDescent="0.55000000000000004">
      <c r="A114" s="10"/>
      <c r="B114" s="9"/>
      <c r="C114" s="9"/>
      <c r="D114" s="10"/>
      <c r="E114" s="17"/>
      <c r="F114" s="23"/>
      <c r="G114" s="119"/>
      <c r="H114" s="23"/>
      <c r="I114" s="23"/>
      <c r="J114" s="328"/>
    </row>
    <row r="115" spans="1:10" s="36" customFormat="1" ht="18.75" thickTop="1" x14ac:dyDescent="0.4">
      <c r="A115" s="395" t="s">
        <v>59</v>
      </c>
      <c r="B115" s="395" t="s">
        <v>1</v>
      </c>
      <c r="C115" s="395" t="s">
        <v>2</v>
      </c>
      <c r="D115" s="395" t="s">
        <v>3</v>
      </c>
      <c r="E115" s="392" t="s">
        <v>8</v>
      </c>
      <c r="F115" s="392"/>
      <c r="G115" s="392" t="s">
        <v>60</v>
      </c>
      <c r="H115" s="392"/>
      <c r="I115" s="35" t="s">
        <v>21</v>
      </c>
      <c r="J115" s="393" t="s">
        <v>5</v>
      </c>
    </row>
    <row r="116" spans="1:10" s="36" customFormat="1" ht="18.75" thickBot="1" x14ac:dyDescent="0.45">
      <c r="A116" s="396"/>
      <c r="B116" s="396"/>
      <c r="C116" s="396"/>
      <c r="D116" s="396"/>
      <c r="E116" s="37" t="s">
        <v>61</v>
      </c>
      <c r="F116" s="37" t="s">
        <v>4</v>
      </c>
      <c r="G116" s="37" t="s">
        <v>61</v>
      </c>
      <c r="H116" s="37" t="s">
        <v>4</v>
      </c>
      <c r="I116" s="38" t="s">
        <v>0</v>
      </c>
      <c r="J116" s="394"/>
    </row>
    <row r="117" spans="1:10" ht="22.5" thickTop="1" x14ac:dyDescent="0.5">
      <c r="A117" s="10" t="s">
        <v>6</v>
      </c>
      <c r="B117" s="27" t="s">
        <v>1621</v>
      </c>
      <c r="C117" s="9"/>
      <c r="D117" s="10"/>
      <c r="E117" s="17"/>
      <c r="F117" s="16"/>
      <c r="G117" s="119"/>
      <c r="H117" s="17"/>
      <c r="I117" s="16"/>
      <c r="J117" s="328"/>
    </row>
    <row r="118" spans="1:10" x14ac:dyDescent="0.5">
      <c r="A118" s="10"/>
      <c r="B118" s="9" t="s">
        <v>1613</v>
      </c>
      <c r="C118" s="9"/>
      <c r="D118" s="10" t="s">
        <v>14</v>
      </c>
      <c r="E118" s="17"/>
      <c r="F118" s="23">
        <f t="shared" ref="F118:F119" si="42">E118*C118</f>
        <v>0</v>
      </c>
      <c r="G118" s="16">
        <v>67</v>
      </c>
      <c r="H118" s="23">
        <f t="shared" ref="H118:H119" si="43">G118*C118</f>
        <v>0</v>
      </c>
      <c r="I118" s="23">
        <f t="shared" ref="I118:I119" si="44">H118+F118</f>
        <v>0</v>
      </c>
      <c r="J118" s="328" t="s">
        <v>1625</v>
      </c>
    </row>
    <row r="119" spans="1:10" x14ac:dyDescent="0.5">
      <c r="A119" s="10"/>
      <c r="B119" s="9" t="s">
        <v>251</v>
      </c>
      <c r="C119" s="9"/>
      <c r="D119" s="10" t="s">
        <v>14</v>
      </c>
      <c r="E119" s="17"/>
      <c r="F119" s="23">
        <f t="shared" si="42"/>
        <v>0</v>
      </c>
      <c r="G119" s="16">
        <v>87</v>
      </c>
      <c r="H119" s="23">
        <f t="shared" si="43"/>
        <v>0</v>
      </c>
      <c r="I119" s="23">
        <f t="shared" si="44"/>
        <v>0</v>
      </c>
      <c r="J119" s="328" t="s">
        <v>254</v>
      </c>
    </row>
    <row r="120" spans="1:10" x14ac:dyDescent="0.5">
      <c r="A120" s="10"/>
      <c r="B120" s="9" t="s">
        <v>1614</v>
      </c>
      <c r="C120" s="9"/>
      <c r="D120" s="10" t="s">
        <v>14</v>
      </c>
      <c r="E120" s="17"/>
      <c r="F120" s="23">
        <f t="shared" ref="F120:F128" si="45">E120*C120</f>
        <v>0</v>
      </c>
      <c r="G120" s="16">
        <v>106</v>
      </c>
      <c r="H120" s="23">
        <f t="shared" ref="H120:H128" si="46">G120*C120</f>
        <v>0</v>
      </c>
      <c r="I120" s="23">
        <f t="shared" ref="I120:I128" si="47">H120+F120</f>
        <v>0</v>
      </c>
      <c r="J120" s="328" t="s">
        <v>1626</v>
      </c>
    </row>
    <row r="121" spans="1:10" x14ac:dyDescent="0.5">
      <c r="A121" s="10"/>
      <c r="B121" s="9" t="s">
        <v>1615</v>
      </c>
      <c r="C121" s="9"/>
      <c r="D121" s="10" t="s">
        <v>14</v>
      </c>
      <c r="E121" s="17"/>
      <c r="F121" s="23">
        <f t="shared" ref="F121" si="48">E121*C121</f>
        <v>0</v>
      </c>
      <c r="G121" s="16">
        <v>82</v>
      </c>
      <c r="H121" s="23">
        <f t="shared" ref="H121" si="49">G121*C121</f>
        <v>0</v>
      </c>
      <c r="I121" s="23">
        <f t="shared" ref="I121" si="50">H121+F121</f>
        <v>0</v>
      </c>
      <c r="J121" s="328" t="s">
        <v>1627</v>
      </c>
    </row>
    <row r="122" spans="1:10" x14ac:dyDescent="0.5">
      <c r="A122" s="10"/>
      <c r="B122" s="9" t="s">
        <v>1616</v>
      </c>
      <c r="C122" s="9"/>
      <c r="D122" s="10" t="s">
        <v>14</v>
      </c>
      <c r="E122" s="17"/>
      <c r="F122" s="23">
        <f t="shared" ref="F122:F123" si="51">E122*C122</f>
        <v>0</v>
      </c>
      <c r="G122" s="16">
        <v>101</v>
      </c>
      <c r="H122" s="23">
        <f t="shared" ref="H122:H123" si="52">G122*C122</f>
        <v>0</v>
      </c>
      <c r="I122" s="23">
        <f t="shared" ref="I122:I123" si="53">H122+F122</f>
        <v>0</v>
      </c>
      <c r="J122" s="328" t="s">
        <v>1628</v>
      </c>
    </row>
    <row r="123" spans="1:10" x14ac:dyDescent="0.5">
      <c r="A123" s="10"/>
      <c r="B123" s="9" t="s">
        <v>1617</v>
      </c>
      <c r="C123" s="9"/>
      <c r="D123" s="10" t="s">
        <v>14</v>
      </c>
      <c r="E123" s="17"/>
      <c r="F123" s="23">
        <f t="shared" si="51"/>
        <v>0</v>
      </c>
      <c r="G123" s="16">
        <v>131</v>
      </c>
      <c r="H123" s="23">
        <f t="shared" si="52"/>
        <v>0</v>
      </c>
      <c r="I123" s="23">
        <f t="shared" si="53"/>
        <v>0</v>
      </c>
      <c r="J123" s="328" t="s">
        <v>1629</v>
      </c>
    </row>
    <row r="124" spans="1:10" x14ac:dyDescent="0.5">
      <c r="A124" s="10"/>
      <c r="B124" s="9" t="s">
        <v>1618</v>
      </c>
      <c r="C124" s="9"/>
      <c r="D124" s="10" t="s">
        <v>14</v>
      </c>
      <c r="E124" s="17"/>
      <c r="F124" s="23">
        <f t="shared" si="45"/>
        <v>0</v>
      </c>
      <c r="G124" s="16">
        <v>101</v>
      </c>
      <c r="H124" s="23">
        <f t="shared" si="46"/>
        <v>0</v>
      </c>
      <c r="I124" s="23">
        <f t="shared" si="47"/>
        <v>0</v>
      </c>
      <c r="J124" s="328" t="s">
        <v>1623</v>
      </c>
    </row>
    <row r="125" spans="1:10" x14ac:dyDescent="0.5">
      <c r="A125" s="10"/>
      <c r="B125" s="9" t="s">
        <v>252</v>
      </c>
      <c r="C125" s="9"/>
      <c r="D125" s="10" t="s">
        <v>14</v>
      </c>
      <c r="E125" s="17"/>
      <c r="F125" s="23">
        <f t="shared" ref="F125:F126" si="54">E125*C125</f>
        <v>0</v>
      </c>
      <c r="G125" s="16">
        <v>145</v>
      </c>
      <c r="H125" s="23">
        <f t="shared" ref="H125:H126" si="55">G125*C125</f>
        <v>0</v>
      </c>
      <c r="I125" s="23">
        <f t="shared" ref="I125:I126" si="56">H125+F125</f>
        <v>0</v>
      </c>
      <c r="J125" s="328" t="s">
        <v>253</v>
      </c>
    </row>
    <row r="126" spans="1:10" x14ac:dyDescent="0.5">
      <c r="A126" s="10"/>
      <c r="B126" s="9" t="s">
        <v>1619</v>
      </c>
      <c r="C126" s="9"/>
      <c r="D126" s="10" t="s">
        <v>14</v>
      </c>
      <c r="E126" s="17"/>
      <c r="F126" s="23">
        <f t="shared" si="54"/>
        <v>0</v>
      </c>
      <c r="G126" s="16">
        <v>177</v>
      </c>
      <c r="H126" s="23">
        <f t="shared" si="55"/>
        <v>0</v>
      </c>
      <c r="I126" s="23">
        <f t="shared" si="56"/>
        <v>0</v>
      </c>
      <c r="J126" s="328" t="s">
        <v>1624</v>
      </c>
    </row>
    <row r="127" spans="1:10" x14ac:dyDescent="0.5">
      <c r="A127" s="10"/>
      <c r="B127" s="9" t="s">
        <v>255</v>
      </c>
      <c r="C127" s="9"/>
      <c r="D127" s="10" t="s">
        <v>14</v>
      </c>
      <c r="E127" s="17"/>
      <c r="F127" s="23">
        <f t="shared" ref="F127" si="57">E127*C127</f>
        <v>0</v>
      </c>
      <c r="G127" s="16">
        <v>184</v>
      </c>
      <c r="H127" s="23">
        <f t="shared" ref="H127" si="58">G127*C127</f>
        <v>0</v>
      </c>
      <c r="I127" s="23">
        <f t="shared" ref="I127" si="59">H127+F127</f>
        <v>0</v>
      </c>
      <c r="J127" s="328" t="s">
        <v>256</v>
      </c>
    </row>
    <row r="128" spans="1:10" x14ac:dyDescent="0.5">
      <c r="A128" s="10"/>
      <c r="B128" s="9" t="s">
        <v>1620</v>
      </c>
      <c r="C128" s="9"/>
      <c r="D128" s="10" t="s">
        <v>14</v>
      </c>
      <c r="E128" s="17"/>
      <c r="F128" s="23">
        <f t="shared" si="45"/>
        <v>0</v>
      </c>
      <c r="G128" s="16">
        <v>226</v>
      </c>
      <c r="H128" s="23">
        <f t="shared" si="46"/>
        <v>0</v>
      </c>
      <c r="I128" s="23">
        <f t="shared" si="47"/>
        <v>0</v>
      </c>
      <c r="J128" s="328" t="s">
        <v>1630</v>
      </c>
    </row>
    <row r="129" spans="1:10" x14ac:dyDescent="0.5">
      <c r="A129" s="10"/>
      <c r="B129" s="9" t="s">
        <v>257</v>
      </c>
      <c r="C129" s="9"/>
      <c r="D129" s="10" t="s">
        <v>14</v>
      </c>
      <c r="E129" s="17"/>
      <c r="F129" s="23">
        <f t="shared" ref="F129:F145" si="60">E129*C129</f>
        <v>0</v>
      </c>
      <c r="G129" s="16">
        <v>268</v>
      </c>
      <c r="H129" s="23">
        <f t="shared" ref="H129:H145" si="61">G129*C129</f>
        <v>0</v>
      </c>
      <c r="I129" s="23">
        <f t="shared" ref="I129:I145" si="62">H129+F129</f>
        <v>0</v>
      </c>
      <c r="J129" s="328" t="s">
        <v>1631</v>
      </c>
    </row>
    <row r="130" spans="1:10" x14ac:dyDescent="0.5">
      <c r="A130" s="10"/>
      <c r="B130" s="9" t="s">
        <v>1622</v>
      </c>
      <c r="C130" s="9"/>
      <c r="D130" s="10" t="s">
        <v>14</v>
      </c>
      <c r="E130" s="17"/>
      <c r="F130" s="23">
        <f t="shared" si="60"/>
        <v>0</v>
      </c>
      <c r="G130" s="16">
        <v>355</v>
      </c>
      <c r="H130" s="23">
        <f t="shared" si="61"/>
        <v>0</v>
      </c>
      <c r="I130" s="23">
        <f t="shared" si="62"/>
        <v>0</v>
      </c>
      <c r="J130" s="328" t="s">
        <v>1632</v>
      </c>
    </row>
    <row r="131" spans="1:10" x14ac:dyDescent="0.5">
      <c r="A131" s="10"/>
      <c r="B131" s="9" t="s">
        <v>1633</v>
      </c>
      <c r="C131" s="9"/>
      <c r="D131" s="10" t="s">
        <v>14</v>
      </c>
      <c r="E131" s="17"/>
      <c r="F131" s="23">
        <f t="shared" si="60"/>
        <v>0</v>
      </c>
      <c r="G131" s="16">
        <v>460</v>
      </c>
      <c r="H131" s="23">
        <f t="shared" si="61"/>
        <v>0</v>
      </c>
      <c r="I131" s="23">
        <f t="shared" si="62"/>
        <v>0</v>
      </c>
      <c r="J131" s="328" t="s">
        <v>1649</v>
      </c>
    </row>
    <row r="132" spans="1:10" x14ac:dyDescent="0.5">
      <c r="A132" s="10"/>
      <c r="B132" s="9" t="s">
        <v>1634</v>
      </c>
      <c r="C132" s="9"/>
      <c r="D132" s="10" t="s">
        <v>14</v>
      </c>
      <c r="E132" s="17"/>
      <c r="F132" s="23">
        <f t="shared" si="60"/>
        <v>0</v>
      </c>
      <c r="G132" s="16">
        <v>411</v>
      </c>
      <c r="H132" s="23">
        <f t="shared" si="61"/>
        <v>0</v>
      </c>
      <c r="I132" s="23">
        <f t="shared" si="62"/>
        <v>0</v>
      </c>
      <c r="J132" s="328" t="s">
        <v>1650</v>
      </c>
    </row>
    <row r="133" spans="1:10" x14ac:dyDescent="0.5">
      <c r="A133" s="10"/>
      <c r="B133" s="9" t="s">
        <v>1635</v>
      </c>
      <c r="C133" s="9"/>
      <c r="D133" s="10" t="s">
        <v>14</v>
      </c>
      <c r="E133" s="17"/>
      <c r="F133" s="23">
        <f t="shared" si="60"/>
        <v>0</v>
      </c>
      <c r="G133" s="16">
        <v>598</v>
      </c>
      <c r="H133" s="23">
        <f t="shared" si="61"/>
        <v>0</v>
      </c>
      <c r="I133" s="23">
        <f t="shared" si="62"/>
        <v>0</v>
      </c>
      <c r="J133" s="328" t="s">
        <v>1651</v>
      </c>
    </row>
    <row r="134" spans="1:10" x14ac:dyDescent="0.5">
      <c r="A134" s="10"/>
      <c r="B134" s="9" t="s">
        <v>1636</v>
      </c>
      <c r="C134" s="9"/>
      <c r="D134" s="10" t="s">
        <v>14</v>
      </c>
      <c r="E134" s="17"/>
      <c r="F134" s="23">
        <f t="shared" si="60"/>
        <v>0</v>
      </c>
      <c r="G134" s="16">
        <v>780</v>
      </c>
      <c r="H134" s="23">
        <f t="shared" si="61"/>
        <v>0</v>
      </c>
      <c r="I134" s="23">
        <f t="shared" si="62"/>
        <v>0</v>
      </c>
      <c r="J134" s="328" t="s">
        <v>1652</v>
      </c>
    </row>
    <row r="135" spans="1:10" x14ac:dyDescent="0.5">
      <c r="A135" s="10"/>
      <c r="B135" s="9" t="s">
        <v>1637</v>
      </c>
      <c r="C135" s="9"/>
      <c r="D135" s="10" t="s">
        <v>14</v>
      </c>
      <c r="E135" s="17"/>
      <c r="F135" s="23">
        <f t="shared" si="60"/>
        <v>0</v>
      </c>
      <c r="G135" s="16">
        <v>575</v>
      </c>
      <c r="H135" s="23">
        <f t="shared" si="61"/>
        <v>0</v>
      </c>
      <c r="I135" s="23">
        <f t="shared" si="62"/>
        <v>0</v>
      </c>
      <c r="J135" s="328" t="s">
        <v>1653</v>
      </c>
    </row>
    <row r="136" spans="1:10" x14ac:dyDescent="0.5">
      <c r="A136" s="10"/>
      <c r="B136" s="9" t="s">
        <v>1638</v>
      </c>
      <c r="C136" s="9"/>
      <c r="D136" s="10" t="s">
        <v>14</v>
      </c>
      <c r="E136" s="17"/>
      <c r="F136" s="23">
        <f t="shared" si="60"/>
        <v>0</v>
      </c>
      <c r="G136" s="16">
        <v>798</v>
      </c>
      <c r="H136" s="23">
        <f t="shared" si="61"/>
        <v>0</v>
      </c>
      <c r="I136" s="23">
        <f t="shared" si="62"/>
        <v>0</v>
      </c>
      <c r="J136" s="328" t="s">
        <v>1654</v>
      </c>
    </row>
    <row r="137" spans="1:10" x14ac:dyDescent="0.5">
      <c r="A137" s="10"/>
      <c r="B137" s="9" t="s">
        <v>1639</v>
      </c>
      <c r="C137" s="9"/>
      <c r="D137" s="10" t="s">
        <v>14</v>
      </c>
      <c r="E137" s="17"/>
      <c r="F137" s="23">
        <f t="shared" si="60"/>
        <v>0</v>
      </c>
      <c r="G137" s="16">
        <v>1020</v>
      </c>
      <c r="H137" s="23">
        <f t="shared" si="61"/>
        <v>0</v>
      </c>
      <c r="I137" s="23">
        <f t="shared" si="62"/>
        <v>0</v>
      </c>
      <c r="J137" s="328" t="s">
        <v>1655</v>
      </c>
    </row>
    <row r="138" spans="1:10" x14ac:dyDescent="0.5">
      <c r="A138" s="10"/>
      <c r="B138" s="9" t="s">
        <v>1640</v>
      </c>
      <c r="C138" s="9"/>
      <c r="D138" s="10" t="s">
        <v>14</v>
      </c>
      <c r="E138" s="17"/>
      <c r="F138" s="23">
        <f t="shared" si="60"/>
        <v>0</v>
      </c>
      <c r="G138" s="16">
        <v>622</v>
      </c>
      <c r="H138" s="23">
        <f t="shared" si="61"/>
        <v>0</v>
      </c>
      <c r="I138" s="23">
        <f t="shared" si="62"/>
        <v>0</v>
      </c>
      <c r="J138" s="328" t="s">
        <v>1656</v>
      </c>
    </row>
    <row r="139" spans="1:10" x14ac:dyDescent="0.5">
      <c r="A139" s="10"/>
      <c r="B139" s="9" t="s">
        <v>1641</v>
      </c>
      <c r="C139" s="9"/>
      <c r="D139" s="10" t="s">
        <v>14</v>
      </c>
      <c r="E139" s="17"/>
      <c r="F139" s="23">
        <f t="shared" si="60"/>
        <v>0</v>
      </c>
      <c r="G139" s="16">
        <v>892</v>
      </c>
      <c r="H139" s="23">
        <f t="shared" si="61"/>
        <v>0</v>
      </c>
      <c r="I139" s="23">
        <f t="shared" si="62"/>
        <v>0</v>
      </c>
      <c r="J139" s="328" t="s">
        <v>1657</v>
      </c>
    </row>
    <row r="140" spans="1:10" x14ac:dyDescent="0.5">
      <c r="A140" s="10"/>
      <c r="B140" s="9" t="s">
        <v>1642</v>
      </c>
      <c r="C140" s="9"/>
      <c r="D140" s="10" t="s">
        <v>14</v>
      </c>
      <c r="E140" s="17"/>
      <c r="F140" s="23">
        <f t="shared" si="60"/>
        <v>0</v>
      </c>
      <c r="G140" s="16">
        <v>1146</v>
      </c>
      <c r="H140" s="23">
        <f t="shared" si="61"/>
        <v>0</v>
      </c>
      <c r="I140" s="23">
        <f t="shared" si="62"/>
        <v>0</v>
      </c>
      <c r="J140" s="328" t="s">
        <v>1658</v>
      </c>
    </row>
    <row r="141" spans="1:10" x14ac:dyDescent="0.5">
      <c r="A141" s="10"/>
      <c r="B141" s="9" t="s">
        <v>1643</v>
      </c>
      <c r="C141" s="9"/>
      <c r="D141" s="10" t="s">
        <v>14</v>
      </c>
      <c r="E141" s="17"/>
      <c r="F141" s="23">
        <f t="shared" si="60"/>
        <v>0</v>
      </c>
      <c r="G141" s="16">
        <v>1070</v>
      </c>
      <c r="H141" s="23">
        <f t="shared" si="61"/>
        <v>0</v>
      </c>
      <c r="I141" s="23">
        <f t="shared" si="62"/>
        <v>0</v>
      </c>
      <c r="J141" s="328" t="s">
        <v>1659</v>
      </c>
    </row>
    <row r="142" spans="1:10" x14ac:dyDescent="0.5">
      <c r="A142" s="10"/>
      <c r="B142" s="9" t="s">
        <v>1644</v>
      </c>
      <c r="C142" s="9"/>
      <c r="D142" s="10" t="s">
        <v>14</v>
      </c>
      <c r="E142" s="17"/>
      <c r="F142" s="23">
        <f t="shared" si="60"/>
        <v>0</v>
      </c>
      <c r="G142" s="16">
        <v>1400</v>
      </c>
      <c r="H142" s="23">
        <f t="shared" si="61"/>
        <v>0</v>
      </c>
      <c r="I142" s="23">
        <f t="shared" si="62"/>
        <v>0</v>
      </c>
      <c r="J142" s="328" t="s">
        <v>1660</v>
      </c>
    </row>
    <row r="143" spans="1:10" x14ac:dyDescent="0.5">
      <c r="A143" s="10"/>
      <c r="B143" s="9" t="s">
        <v>1645</v>
      </c>
      <c r="C143" s="9"/>
      <c r="D143" s="10" t="s">
        <v>14</v>
      </c>
      <c r="E143" s="17"/>
      <c r="F143" s="23">
        <f t="shared" si="60"/>
        <v>0</v>
      </c>
      <c r="G143" s="16">
        <v>1730</v>
      </c>
      <c r="H143" s="23">
        <f t="shared" si="61"/>
        <v>0</v>
      </c>
      <c r="I143" s="23">
        <f t="shared" si="62"/>
        <v>0</v>
      </c>
      <c r="J143" s="328" t="s">
        <v>1661</v>
      </c>
    </row>
    <row r="144" spans="1:10" x14ac:dyDescent="0.5">
      <c r="A144" s="10"/>
      <c r="B144" s="9" t="s">
        <v>1646</v>
      </c>
      <c r="C144" s="9"/>
      <c r="D144" s="10" t="s">
        <v>14</v>
      </c>
      <c r="E144" s="17"/>
      <c r="F144" s="23">
        <f t="shared" si="60"/>
        <v>0</v>
      </c>
      <c r="G144" s="16">
        <v>1380</v>
      </c>
      <c r="H144" s="23">
        <f t="shared" si="61"/>
        <v>0</v>
      </c>
      <c r="I144" s="23">
        <f t="shared" si="62"/>
        <v>0</v>
      </c>
      <c r="J144" s="328" t="s">
        <v>1662</v>
      </c>
    </row>
    <row r="145" spans="1:10" x14ac:dyDescent="0.5">
      <c r="A145" s="10"/>
      <c r="B145" s="9" t="s">
        <v>1647</v>
      </c>
      <c r="C145" s="9"/>
      <c r="D145" s="10" t="s">
        <v>14</v>
      </c>
      <c r="E145" s="17"/>
      <c r="F145" s="23">
        <f t="shared" si="60"/>
        <v>0</v>
      </c>
      <c r="G145" s="16">
        <v>1640</v>
      </c>
      <c r="H145" s="23">
        <f t="shared" si="61"/>
        <v>0</v>
      </c>
      <c r="I145" s="23">
        <f t="shared" si="62"/>
        <v>0</v>
      </c>
      <c r="J145" s="328" t="s">
        <v>1663</v>
      </c>
    </row>
    <row r="146" spans="1:10" x14ac:dyDescent="0.5">
      <c r="A146" s="10"/>
      <c r="B146" s="9" t="s">
        <v>1648</v>
      </c>
      <c r="C146" s="9"/>
      <c r="D146" s="10" t="s">
        <v>14</v>
      </c>
      <c r="E146" s="17"/>
      <c r="F146" s="23">
        <f t="shared" ref="F146" si="63">E146*C146</f>
        <v>0</v>
      </c>
      <c r="G146" s="16">
        <v>2020</v>
      </c>
      <c r="H146" s="23">
        <f t="shared" ref="H146" si="64">G146*C146</f>
        <v>0</v>
      </c>
      <c r="I146" s="23">
        <f t="shared" ref="I146" si="65">H146+F146</f>
        <v>0</v>
      </c>
      <c r="J146" s="328" t="s">
        <v>1664</v>
      </c>
    </row>
    <row r="147" spans="1:10" x14ac:dyDescent="0.5">
      <c r="A147" s="10"/>
      <c r="B147" s="9"/>
      <c r="C147" s="9"/>
      <c r="D147" s="10"/>
      <c r="E147" s="17"/>
      <c r="F147" s="16"/>
      <c r="G147" s="16"/>
      <c r="H147" s="17"/>
      <c r="I147" s="16"/>
      <c r="J147" s="14"/>
    </row>
    <row r="148" spans="1:10" x14ac:dyDescent="0.5">
      <c r="A148" s="10" t="s">
        <v>6</v>
      </c>
      <c r="B148" s="27" t="s">
        <v>1665</v>
      </c>
      <c r="C148" s="9"/>
      <c r="D148" s="10"/>
      <c r="E148" s="17"/>
      <c r="F148" s="16"/>
      <c r="G148" s="119"/>
      <c r="H148" s="17"/>
      <c r="I148" s="16"/>
      <c r="J148" s="328"/>
    </row>
    <row r="149" spans="1:10" x14ac:dyDescent="0.5">
      <c r="A149" s="10"/>
      <c r="B149" s="9" t="s">
        <v>1666</v>
      </c>
      <c r="C149" s="9"/>
      <c r="D149" s="10" t="s">
        <v>14</v>
      </c>
      <c r="E149" s="17"/>
      <c r="F149" s="23">
        <f t="shared" ref="F149:F152" si="66">E149*C149</f>
        <v>0</v>
      </c>
      <c r="G149" s="16">
        <v>83</v>
      </c>
      <c r="H149" s="23">
        <f t="shared" ref="H149:H152" si="67">G149*C149</f>
        <v>0</v>
      </c>
      <c r="I149" s="23">
        <f t="shared" ref="I149:I152" si="68">H149+F149</f>
        <v>0</v>
      </c>
      <c r="J149" s="328" t="s">
        <v>1670</v>
      </c>
    </row>
    <row r="150" spans="1:10" x14ac:dyDescent="0.5">
      <c r="A150" s="10"/>
      <c r="B150" s="9" t="s">
        <v>1667</v>
      </c>
      <c r="C150" s="9"/>
      <c r="D150" s="10" t="s">
        <v>14</v>
      </c>
      <c r="E150" s="17"/>
      <c r="F150" s="23">
        <f t="shared" si="66"/>
        <v>0</v>
      </c>
      <c r="G150" s="16">
        <v>113</v>
      </c>
      <c r="H150" s="23">
        <f t="shared" si="67"/>
        <v>0</v>
      </c>
      <c r="I150" s="23">
        <f t="shared" si="68"/>
        <v>0</v>
      </c>
      <c r="J150" s="328" t="s">
        <v>1671</v>
      </c>
    </row>
    <row r="151" spans="1:10" x14ac:dyDescent="0.5">
      <c r="A151" s="10"/>
      <c r="B151" s="9" t="s">
        <v>1668</v>
      </c>
      <c r="C151" s="9"/>
      <c r="D151" s="10" t="s">
        <v>14</v>
      </c>
      <c r="E151" s="17"/>
      <c r="F151" s="23">
        <f t="shared" si="66"/>
        <v>0</v>
      </c>
      <c r="G151" s="16">
        <v>143</v>
      </c>
      <c r="H151" s="23">
        <f t="shared" si="67"/>
        <v>0</v>
      </c>
      <c r="I151" s="23">
        <f t="shared" si="68"/>
        <v>0</v>
      </c>
      <c r="J151" s="328" t="s">
        <v>1672</v>
      </c>
    </row>
    <row r="152" spans="1:10" x14ac:dyDescent="0.5">
      <c r="A152" s="10"/>
      <c r="B152" s="9" t="s">
        <v>1669</v>
      </c>
      <c r="C152" s="9"/>
      <c r="D152" s="10" t="s">
        <v>14</v>
      </c>
      <c r="E152" s="17"/>
      <c r="F152" s="23">
        <f t="shared" si="66"/>
        <v>0</v>
      </c>
      <c r="G152" s="16">
        <v>173</v>
      </c>
      <c r="H152" s="23">
        <f t="shared" si="67"/>
        <v>0</v>
      </c>
      <c r="I152" s="23">
        <f t="shared" si="68"/>
        <v>0</v>
      </c>
      <c r="J152" s="328" t="s">
        <v>1673</v>
      </c>
    </row>
    <row r="153" spans="1:10" x14ac:dyDescent="0.5">
      <c r="A153" s="191"/>
      <c r="B153" s="190"/>
      <c r="C153" s="190"/>
      <c r="D153" s="191"/>
      <c r="E153" s="364"/>
      <c r="F153" s="359"/>
      <c r="G153" s="365"/>
      <c r="H153" s="359"/>
      <c r="I153" s="359"/>
      <c r="J153" s="361"/>
    </row>
    <row r="154" spans="1:10" ht="22.5" thickBot="1" x14ac:dyDescent="0.55000000000000004">
      <c r="A154" s="191"/>
      <c r="B154" s="190"/>
      <c r="C154" s="190"/>
      <c r="D154" s="191"/>
      <c r="E154" s="364"/>
      <c r="F154" s="359"/>
      <c r="G154" s="365"/>
      <c r="H154" s="359"/>
      <c r="I154" s="359"/>
      <c r="J154" s="361"/>
    </row>
    <row r="155" spans="1:10" s="36" customFormat="1" ht="18.75" thickTop="1" x14ac:dyDescent="0.4">
      <c r="A155" s="395" t="s">
        <v>59</v>
      </c>
      <c r="B155" s="395" t="s">
        <v>1</v>
      </c>
      <c r="C155" s="395" t="s">
        <v>2</v>
      </c>
      <c r="D155" s="395" t="s">
        <v>3</v>
      </c>
      <c r="E155" s="392" t="s">
        <v>8</v>
      </c>
      <c r="F155" s="392"/>
      <c r="G155" s="392" t="s">
        <v>60</v>
      </c>
      <c r="H155" s="392"/>
      <c r="I155" s="35" t="s">
        <v>21</v>
      </c>
      <c r="J155" s="393" t="s">
        <v>5</v>
      </c>
    </row>
    <row r="156" spans="1:10" s="36" customFormat="1" ht="18.75" thickBot="1" x14ac:dyDescent="0.45">
      <c r="A156" s="396"/>
      <c r="B156" s="396"/>
      <c r="C156" s="396"/>
      <c r="D156" s="396"/>
      <c r="E156" s="37" t="s">
        <v>61</v>
      </c>
      <c r="F156" s="37" t="s">
        <v>4</v>
      </c>
      <c r="G156" s="37" t="s">
        <v>61</v>
      </c>
      <c r="H156" s="37" t="s">
        <v>4</v>
      </c>
      <c r="I156" s="38" t="s">
        <v>0</v>
      </c>
      <c r="J156" s="394"/>
    </row>
    <row r="157" spans="1:10" ht="22.5" thickTop="1" x14ac:dyDescent="0.5">
      <c r="A157" s="10" t="s">
        <v>6</v>
      </c>
      <c r="B157" s="27" t="s">
        <v>1674</v>
      </c>
      <c r="C157" s="9"/>
      <c r="D157" s="10"/>
      <c r="E157" s="17"/>
      <c r="F157" s="16"/>
      <c r="G157" s="16"/>
      <c r="H157" s="17"/>
      <c r="I157" s="16"/>
      <c r="J157" s="14"/>
    </row>
    <row r="158" spans="1:10" x14ac:dyDescent="0.5">
      <c r="A158" s="10"/>
      <c r="B158" s="9" t="s">
        <v>1675</v>
      </c>
      <c r="C158" s="9"/>
      <c r="D158" s="10" t="s">
        <v>14</v>
      </c>
      <c r="E158" s="13"/>
      <c r="F158" s="23">
        <f t="shared" ref="F158:F169" si="69">E158*C158</f>
        <v>0</v>
      </c>
      <c r="G158" s="9">
        <v>19</v>
      </c>
      <c r="H158" s="23">
        <f t="shared" ref="H158:H169" si="70">G158*C158</f>
        <v>0</v>
      </c>
      <c r="I158" s="23">
        <f t="shared" ref="I158:I169" si="71">H158+F158</f>
        <v>0</v>
      </c>
      <c r="J158" s="328" t="s">
        <v>1692</v>
      </c>
    </row>
    <row r="159" spans="1:10" x14ac:dyDescent="0.5">
      <c r="A159" s="10"/>
      <c r="B159" s="9" t="s">
        <v>1676</v>
      </c>
      <c r="C159" s="9"/>
      <c r="D159" s="10" t="s">
        <v>14</v>
      </c>
      <c r="E159" s="13"/>
      <c r="F159" s="23">
        <f t="shared" si="69"/>
        <v>0</v>
      </c>
      <c r="G159" s="9">
        <v>33</v>
      </c>
      <c r="H159" s="23">
        <f t="shared" si="70"/>
        <v>0</v>
      </c>
      <c r="I159" s="23">
        <f t="shared" si="71"/>
        <v>0</v>
      </c>
      <c r="J159" s="328" t="s">
        <v>1693</v>
      </c>
    </row>
    <row r="160" spans="1:10" x14ac:dyDescent="0.5">
      <c r="A160" s="10"/>
      <c r="B160" s="9" t="s">
        <v>1677</v>
      </c>
      <c r="C160" s="9"/>
      <c r="D160" s="10" t="s">
        <v>14</v>
      </c>
      <c r="E160" s="13"/>
      <c r="F160" s="23">
        <f t="shared" si="69"/>
        <v>0</v>
      </c>
      <c r="G160" s="9">
        <v>44</v>
      </c>
      <c r="H160" s="23">
        <f t="shared" si="70"/>
        <v>0</v>
      </c>
      <c r="I160" s="23">
        <f t="shared" si="71"/>
        <v>0</v>
      </c>
      <c r="J160" s="328" t="s">
        <v>1694</v>
      </c>
    </row>
    <row r="161" spans="1:10" x14ac:dyDescent="0.5">
      <c r="A161" s="10"/>
      <c r="B161" s="9" t="s">
        <v>1678</v>
      </c>
      <c r="C161" s="9"/>
      <c r="D161" s="10" t="s">
        <v>14</v>
      </c>
      <c r="E161" s="13"/>
      <c r="F161" s="23">
        <f t="shared" si="69"/>
        <v>0</v>
      </c>
      <c r="G161" s="9">
        <v>111</v>
      </c>
      <c r="H161" s="23">
        <f t="shared" si="70"/>
        <v>0</v>
      </c>
      <c r="I161" s="23">
        <f t="shared" si="71"/>
        <v>0</v>
      </c>
      <c r="J161" s="328" t="s">
        <v>1695</v>
      </c>
    </row>
    <row r="162" spans="1:10" x14ac:dyDescent="0.5">
      <c r="A162" s="10"/>
      <c r="B162" s="9" t="s">
        <v>1679</v>
      </c>
      <c r="C162" s="9"/>
      <c r="D162" s="10" t="s">
        <v>14</v>
      </c>
      <c r="E162" s="13"/>
      <c r="F162" s="23">
        <f t="shared" si="69"/>
        <v>0</v>
      </c>
      <c r="G162" s="9">
        <v>170</v>
      </c>
      <c r="H162" s="23">
        <f t="shared" si="70"/>
        <v>0</v>
      </c>
      <c r="I162" s="23">
        <f t="shared" si="71"/>
        <v>0</v>
      </c>
      <c r="J162" s="328" t="s">
        <v>264</v>
      </c>
    </row>
    <row r="163" spans="1:10" x14ac:dyDescent="0.5">
      <c r="A163" s="10"/>
      <c r="B163" s="9" t="s">
        <v>1680</v>
      </c>
      <c r="C163" s="9"/>
      <c r="D163" s="10" t="s">
        <v>14</v>
      </c>
      <c r="E163" s="13"/>
      <c r="F163" s="23">
        <f t="shared" si="69"/>
        <v>0</v>
      </c>
      <c r="G163" s="9">
        <v>230</v>
      </c>
      <c r="H163" s="23">
        <f t="shared" si="70"/>
        <v>0</v>
      </c>
      <c r="I163" s="23">
        <f t="shared" si="71"/>
        <v>0</v>
      </c>
      <c r="J163" s="328" t="s">
        <v>258</v>
      </c>
    </row>
    <row r="164" spans="1:10" x14ac:dyDescent="0.5">
      <c r="A164" s="10"/>
      <c r="B164" s="9" t="s">
        <v>1681</v>
      </c>
      <c r="C164" s="9"/>
      <c r="D164" s="10" t="s">
        <v>14</v>
      </c>
      <c r="E164" s="13"/>
      <c r="F164" s="23">
        <f t="shared" si="69"/>
        <v>0</v>
      </c>
      <c r="G164" s="9">
        <v>358</v>
      </c>
      <c r="H164" s="23">
        <f t="shared" si="70"/>
        <v>0</v>
      </c>
      <c r="I164" s="23">
        <f t="shared" si="71"/>
        <v>0</v>
      </c>
      <c r="J164" s="328" t="s">
        <v>1696</v>
      </c>
    </row>
    <row r="165" spans="1:10" x14ac:dyDescent="0.5">
      <c r="A165" s="10"/>
      <c r="B165" s="9" t="s">
        <v>1682</v>
      </c>
      <c r="C165" s="9"/>
      <c r="D165" s="10" t="s">
        <v>14</v>
      </c>
      <c r="E165" s="13"/>
      <c r="F165" s="23">
        <f t="shared" si="69"/>
        <v>0</v>
      </c>
      <c r="G165" s="9">
        <v>438</v>
      </c>
      <c r="H165" s="23">
        <f t="shared" si="70"/>
        <v>0</v>
      </c>
      <c r="I165" s="23">
        <f t="shared" si="71"/>
        <v>0</v>
      </c>
      <c r="J165" s="328" t="s">
        <v>1697</v>
      </c>
    </row>
    <row r="166" spans="1:10" x14ac:dyDescent="0.5">
      <c r="A166" s="10"/>
      <c r="B166" s="9" t="s">
        <v>1683</v>
      </c>
      <c r="C166" s="9"/>
      <c r="D166" s="10" t="s">
        <v>14</v>
      </c>
      <c r="E166" s="13"/>
      <c r="F166" s="23">
        <f t="shared" si="69"/>
        <v>0</v>
      </c>
      <c r="G166" s="9">
        <v>539</v>
      </c>
      <c r="H166" s="23">
        <f t="shared" si="70"/>
        <v>0</v>
      </c>
      <c r="I166" s="23">
        <f t="shared" si="71"/>
        <v>0</v>
      </c>
      <c r="J166" s="328" t="s">
        <v>259</v>
      </c>
    </row>
    <row r="167" spans="1:10" x14ac:dyDescent="0.5">
      <c r="A167" s="10"/>
      <c r="B167" s="9" t="s">
        <v>1684</v>
      </c>
      <c r="C167" s="9"/>
      <c r="D167" s="10" t="s">
        <v>14</v>
      </c>
      <c r="E167" s="13"/>
      <c r="F167" s="23">
        <f t="shared" si="69"/>
        <v>0</v>
      </c>
      <c r="G167" s="9">
        <v>704</v>
      </c>
      <c r="H167" s="23">
        <f t="shared" si="70"/>
        <v>0</v>
      </c>
      <c r="I167" s="23">
        <f t="shared" si="71"/>
        <v>0</v>
      </c>
      <c r="J167" s="328" t="s">
        <v>1698</v>
      </c>
    </row>
    <row r="168" spans="1:10" x14ac:dyDescent="0.5">
      <c r="A168" s="10"/>
      <c r="B168" s="9" t="s">
        <v>1685</v>
      </c>
      <c r="C168" s="9"/>
      <c r="D168" s="10" t="s">
        <v>14</v>
      </c>
      <c r="E168" s="13"/>
      <c r="F168" s="23">
        <f t="shared" si="69"/>
        <v>0</v>
      </c>
      <c r="G168" s="9">
        <v>785</v>
      </c>
      <c r="H168" s="23">
        <f t="shared" si="70"/>
        <v>0</v>
      </c>
      <c r="I168" s="23">
        <f t="shared" si="71"/>
        <v>0</v>
      </c>
      <c r="J168" s="328" t="s">
        <v>1699</v>
      </c>
    </row>
    <row r="169" spans="1:10" x14ac:dyDescent="0.5">
      <c r="A169" s="10"/>
      <c r="B169" s="9" t="s">
        <v>1686</v>
      </c>
      <c r="C169" s="9"/>
      <c r="D169" s="10" t="s">
        <v>14</v>
      </c>
      <c r="E169" s="13"/>
      <c r="F169" s="23">
        <f t="shared" si="69"/>
        <v>0</v>
      </c>
      <c r="G169" s="9">
        <v>679</v>
      </c>
      <c r="H169" s="23">
        <f t="shared" si="70"/>
        <v>0</v>
      </c>
      <c r="I169" s="23">
        <f t="shared" si="71"/>
        <v>0</v>
      </c>
      <c r="J169" s="328" t="s">
        <v>260</v>
      </c>
    </row>
    <row r="170" spans="1:10" x14ac:dyDescent="0.5">
      <c r="A170" s="10"/>
      <c r="B170" s="9" t="s">
        <v>1687</v>
      </c>
      <c r="C170" s="9"/>
      <c r="D170" s="10" t="s">
        <v>14</v>
      </c>
      <c r="E170" s="13"/>
      <c r="F170" s="23">
        <f t="shared" ref="F170:F172" si="72">E170*C170</f>
        <v>0</v>
      </c>
      <c r="G170" s="9">
        <v>997</v>
      </c>
      <c r="H170" s="23">
        <f t="shared" ref="H170:H172" si="73">G170*C170</f>
        <v>0</v>
      </c>
      <c r="I170" s="23">
        <f t="shared" ref="I170:I172" si="74">H170+F170</f>
        <v>0</v>
      </c>
      <c r="J170" s="328" t="s">
        <v>1700</v>
      </c>
    </row>
    <row r="171" spans="1:10" x14ac:dyDescent="0.5">
      <c r="A171" s="10"/>
      <c r="B171" s="9" t="s">
        <v>1688</v>
      </c>
      <c r="C171" s="9"/>
      <c r="D171" s="10" t="s">
        <v>14</v>
      </c>
      <c r="E171" s="13"/>
      <c r="F171" s="23">
        <f t="shared" si="72"/>
        <v>0</v>
      </c>
      <c r="G171" s="9">
        <v>1301</v>
      </c>
      <c r="H171" s="23">
        <f t="shared" si="73"/>
        <v>0</v>
      </c>
      <c r="I171" s="23">
        <f t="shared" si="74"/>
        <v>0</v>
      </c>
      <c r="J171" s="328" t="s">
        <v>1701</v>
      </c>
    </row>
    <row r="172" spans="1:10" x14ac:dyDescent="0.5">
      <c r="A172" s="10"/>
      <c r="B172" s="9" t="s">
        <v>1689</v>
      </c>
      <c r="C172" s="9"/>
      <c r="D172" s="10" t="s">
        <v>14</v>
      </c>
      <c r="E172" s="13"/>
      <c r="F172" s="23">
        <f t="shared" si="72"/>
        <v>0</v>
      </c>
      <c r="G172" s="9">
        <v>820</v>
      </c>
      <c r="H172" s="23">
        <f t="shared" si="73"/>
        <v>0</v>
      </c>
      <c r="I172" s="23">
        <f t="shared" si="74"/>
        <v>0</v>
      </c>
      <c r="J172" s="328" t="s">
        <v>1702</v>
      </c>
    </row>
    <row r="173" spans="1:10" x14ac:dyDescent="0.5">
      <c r="A173" s="10"/>
      <c r="B173" s="9" t="s">
        <v>1691</v>
      </c>
      <c r="C173" s="9"/>
      <c r="D173" s="10" t="s">
        <v>14</v>
      </c>
      <c r="E173" s="13"/>
      <c r="F173" s="23">
        <f t="shared" ref="F173:F174" si="75">E173*C173</f>
        <v>0</v>
      </c>
      <c r="G173" s="9">
        <v>1209</v>
      </c>
      <c r="H173" s="23">
        <f t="shared" ref="H173:H174" si="76">G173*C173</f>
        <v>0</v>
      </c>
      <c r="I173" s="23">
        <f t="shared" ref="I173:I174" si="77">H173+F173</f>
        <v>0</v>
      </c>
      <c r="J173" s="328" t="s">
        <v>262</v>
      </c>
    </row>
    <row r="174" spans="1:10" x14ac:dyDescent="0.5">
      <c r="A174" s="10"/>
      <c r="B174" s="9" t="s">
        <v>1690</v>
      </c>
      <c r="C174" s="9"/>
      <c r="D174" s="10" t="s">
        <v>14</v>
      </c>
      <c r="E174" s="13"/>
      <c r="F174" s="23">
        <f t="shared" si="75"/>
        <v>0</v>
      </c>
      <c r="G174" s="9">
        <v>1584</v>
      </c>
      <c r="H174" s="23">
        <f t="shared" si="76"/>
        <v>0</v>
      </c>
      <c r="I174" s="23">
        <f t="shared" si="77"/>
        <v>0</v>
      </c>
      <c r="J174" s="328" t="s">
        <v>1703</v>
      </c>
    </row>
    <row r="175" spans="1:10" x14ac:dyDescent="0.5">
      <c r="A175" s="10"/>
      <c r="B175" s="9"/>
      <c r="C175" s="9"/>
      <c r="D175" s="10"/>
      <c r="E175" s="17"/>
      <c r="F175" s="16"/>
      <c r="G175" s="16"/>
      <c r="H175" s="17"/>
      <c r="I175" s="16"/>
      <c r="J175" s="14"/>
    </row>
    <row r="176" spans="1:10" x14ac:dyDescent="0.5">
      <c r="A176" s="10" t="s">
        <v>6</v>
      </c>
      <c r="B176" s="27" t="s">
        <v>261</v>
      </c>
      <c r="C176" s="9"/>
      <c r="D176" s="10"/>
      <c r="E176" s="17"/>
      <c r="F176" s="16"/>
      <c r="G176" s="16"/>
      <c r="H176" s="17"/>
      <c r="I176" s="16"/>
      <c r="J176" s="14"/>
    </row>
    <row r="177" spans="1:10" x14ac:dyDescent="0.5">
      <c r="A177" s="10"/>
      <c r="B177" s="9" t="s">
        <v>1679</v>
      </c>
      <c r="C177" s="9"/>
      <c r="D177" s="10" t="s">
        <v>14</v>
      </c>
      <c r="E177" s="13"/>
      <c r="F177" s="23">
        <f t="shared" ref="F177:F183" si="78">E177*C177</f>
        <v>0</v>
      </c>
      <c r="G177" s="9">
        <v>170</v>
      </c>
      <c r="H177" s="23">
        <f t="shared" ref="H177:H183" si="79">G177*C177</f>
        <v>0</v>
      </c>
      <c r="I177" s="23">
        <f t="shared" ref="I177:I183" si="80">H177+F177</f>
        <v>0</v>
      </c>
      <c r="J177" s="328" t="s">
        <v>264</v>
      </c>
    </row>
    <row r="178" spans="1:10" x14ac:dyDescent="0.5">
      <c r="A178" s="10"/>
      <c r="B178" s="9" t="s">
        <v>1680</v>
      </c>
      <c r="C178" s="9"/>
      <c r="D178" s="10" t="s">
        <v>14</v>
      </c>
      <c r="E178" s="13"/>
      <c r="F178" s="23">
        <f t="shared" si="78"/>
        <v>0</v>
      </c>
      <c r="G178" s="9">
        <v>230</v>
      </c>
      <c r="H178" s="23">
        <f t="shared" si="79"/>
        <v>0</v>
      </c>
      <c r="I178" s="23">
        <f t="shared" si="80"/>
        <v>0</v>
      </c>
      <c r="J178" s="328" t="s">
        <v>258</v>
      </c>
    </row>
    <row r="179" spans="1:10" x14ac:dyDescent="0.5">
      <c r="A179" s="10"/>
      <c r="B179" s="9" t="s">
        <v>1681</v>
      </c>
      <c r="C179" s="9"/>
      <c r="D179" s="10" t="s">
        <v>14</v>
      </c>
      <c r="E179" s="13"/>
      <c r="F179" s="23">
        <f t="shared" si="78"/>
        <v>0</v>
      </c>
      <c r="G179" s="9">
        <v>358</v>
      </c>
      <c r="H179" s="23">
        <f t="shared" si="79"/>
        <v>0</v>
      </c>
      <c r="I179" s="23">
        <f t="shared" si="80"/>
        <v>0</v>
      </c>
      <c r="J179" s="328" t="s">
        <v>1696</v>
      </c>
    </row>
    <row r="180" spans="1:10" x14ac:dyDescent="0.5">
      <c r="A180" s="10"/>
      <c r="B180" s="9" t="s">
        <v>1682</v>
      </c>
      <c r="C180" s="9"/>
      <c r="D180" s="10" t="s">
        <v>14</v>
      </c>
      <c r="E180" s="13"/>
      <c r="F180" s="23">
        <f t="shared" si="78"/>
        <v>0</v>
      </c>
      <c r="G180" s="9">
        <v>438</v>
      </c>
      <c r="H180" s="23">
        <f t="shared" si="79"/>
        <v>0</v>
      </c>
      <c r="I180" s="23">
        <f t="shared" si="80"/>
        <v>0</v>
      </c>
      <c r="J180" s="328" t="s">
        <v>1697</v>
      </c>
    </row>
    <row r="181" spans="1:10" x14ac:dyDescent="0.5">
      <c r="A181" s="10"/>
      <c r="B181" s="9" t="s">
        <v>1683</v>
      </c>
      <c r="C181" s="9"/>
      <c r="D181" s="10" t="s">
        <v>14</v>
      </c>
      <c r="E181" s="13"/>
      <c r="F181" s="23">
        <f t="shared" si="78"/>
        <v>0</v>
      </c>
      <c r="G181" s="9">
        <v>538</v>
      </c>
      <c r="H181" s="23">
        <f t="shared" si="79"/>
        <v>0</v>
      </c>
      <c r="I181" s="23">
        <f t="shared" si="80"/>
        <v>0</v>
      </c>
      <c r="J181" s="328" t="s">
        <v>259</v>
      </c>
    </row>
    <row r="182" spans="1:10" x14ac:dyDescent="0.5">
      <c r="A182" s="10"/>
      <c r="B182" s="9" t="s">
        <v>1684</v>
      </c>
      <c r="C182" s="9"/>
      <c r="D182" s="10" t="s">
        <v>14</v>
      </c>
      <c r="E182" s="13"/>
      <c r="F182" s="23">
        <f t="shared" si="78"/>
        <v>0</v>
      </c>
      <c r="G182" s="9">
        <v>704</v>
      </c>
      <c r="H182" s="23">
        <f t="shared" si="79"/>
        <v>0</v>
      </c>
      <c r="I182" s="23">
        <f t="shared" si="80"/>
        <v>0</v>
      </c>
      <c r="J182" s="328" t="s">
        <v>1698</v>
      </c>
    </row>
    <row r="183" spans="1:10" x14ac:dyDescent="0.5">
      <c r="A183" s="10"/>
      <c r="B183" s="9" t="s">
        <v>1685</v>
      </c>
      <c r="C183" s="9"/>
      <c r="D183" s="10" t="s">
        <v>14</v>
      </c>
      <c r="E183" s="13"/>
      <c r="F183" s="23">
        <f t="shared" si="78"/>
        <v>0</v>
      </c>
      <c r="G183" s="9">
        <v>785</v>
      </c>
      <c r="H183" s="23">
        <f t="shared" si="79"/>
        <v>0</v>
      </c>
      <c r="I183" s="23">
        <f t="shared" si="80"/>
        <v>0</v>
      </c>
      <c r="J183" s="328" t="s">
        <v>1709</v>
      </c>
    </row>
    <row r="184" spans="1:10" x14ac:dyDescent="0.5">
      <c r="A184" s="10"/>
      <c r="B184" s="9" t="s">
        <v>1691</v>
      </c>
      <c r="C184" s="9"/>
      <c r="D184" s="10" t="s">
        <v>14</v>
      </c>
      <c r="E184" s="13"/>
      <c r="F184" s="23">
        <f t="shared" ref="F184" si="81">E184*C184</f>
        <v>0</v>
      </c>
      <c r="G184" s="9">
        <v>1209</v>
      </c>
      <c r="H184" s="23">
        <f t="shared" ref="H184" si="82">G184*C184</f>
        <v>0</v>
      </c>
      <c r="I184" s="23">
        <f t="shared" ref="I184" si="83">H184+F184</f>
        <v>0</v>
      </c>
      <c r="J184" s="328" t="s">
        <v>262</v>
      </c>
    </row>
    <row r="185" spans="1:10" x14ac:dyDescent="0.5">
      <c r="A185" s="10"/>
      <c r="B185" s="9" t="s">
        <v>1690</v>
      </c>
      <c r="C185" s="9"/>
      <c r="D185" s="10" t="s">
        <v>14</v>
      </c>
      <c r="E185" s="13"/>
      <c r="F185" s="23">
        <f t="shared" ref="F185" si="84">E185*C185</f>
        <v>0</v>
      </c>
      <c r="G185" s="9">
        <v>1584</v>
      </c>
      <c r="H185" s="23">
        <f t="shared" ref="H185" si="85">G185*C185</f>
        <v>0</v>
      </c>
      <c r="I185" s="23">
        <f t="shared" ref="I185" si="86">H185+F185</f>
        <v>0</v>
      </c>
      <c r="J185" s="328" t="s">
        <v>1710</v>
      </c>
    </row>
    <row r="186" spans="1:10" x14ac:dyDescent="0.5">
      <c r="A186" s="10"/>
      <c r="B186" s="12"/>
      <c r="C186" s="9"/>
      <c r="D186" s="10"/>
      <c r="E186" s="17"/>
      <c r="F186" s="16"/>
      <c r="G186" s="16"/>
      <c r="H186" s="17"/>
      <c r="I186" s="16"/>
      <c r="J186" s="14"/>
    </row>
    <row r="187" spans="1:10" x14ac:dyDescent="0.5">
      <c r="A187" s="10" t="s">
        <v>6</v>
      </c>
      <c r="B187" s="27" t="s">
        <v>263</v>
      </c>
      <c r="C187" s="9"/>
      <c r="D187" s="15"/>
      <c r="E187" s="17"/>
      <c r="F187" s="16"/>
      <c r="G187" s="16"/>
      <c r="H187" s="17"/>
      <c r="I187" s="16"/>
      <c r="J187" s="14"/>
    </row>
    <row r="188" spans="1:10" x14ac:dyDescent="0.5">
      <c r="A188" s="10"/>
      <c r="B188" s="9" t="s">
        <v>1704</v>
      </c>
      <c r="C188" s="9"/>
      <c r="D188" s="10" t="s">
        <v>14</v>
      </c>
      <c r="E188" s="13"/>
      <c r="F188" s="23">
        <f t="shared" ref="F188:F190" si="87">E188*C188</f>
        <v>0</v>
      </c>
      <c r="G188" s="9">
        <v>146</v>
      </c>
      <c r="H188" s="23">
        <f t="shared" ref="H188:H190" si="88">G188*C188</f>
        <v>0</v>
      </c>
      <c r="I188" s="23">
        <f t="shared" ref="I188:I190" si="89">H188+F188</f>
        <v>0</v>
      </c>
      <c r="J188" s="328" t="s">
        <v>1705</v>
      </c>
    </row>
    <row r="189" spans="1:10" x14ac:dyDescent="0.5">
      <c r="A189" s="10"/>
      <c r="B189" s="9" t="s">
        <v>1706</v>
      </c>
      <c r="C189" s="9"/>
      <c r="D189" s="10" t="s">
        <v>14</v>
      </c>
      <c r="E189" s="13"/>
      <c r="F189" s="23">
        <f t="shared" si="87"/>
        <v>0</v>
      </c>
      <c r="G189" s="9">
        <v>194</v>
      </c>
      <c r="H189" s="23">
        <f t="shared" si="88"/>
        <v>0</v>
      </c>
      <c r="I189" s="23">
        <f t="shared" si="89"/>
        <v>0</v>
      </c>
      <c r="J189" s="328" t="s">
        <v>1707</v>
      </c>
    </row>
    <row r="190" spans="1:10" x14ac:dyDescent="0.5">
      <c r="A190" s="10"/>
      <c r="B190" s="9" t="s">
        <v>1708</v>
      </c>
      <c r="C190" s="9"/>
      <c r="D190" s="10" t="s">
        <v>14</v>
      </c>
      <c r="E190" s="13"/>
      <c r="F190" s="23">
        <f t="shared" si="87"/>
        <v>0</v>
      </c>
      <c r="G190" s="9">
        <v>421</v>
      </c>
      <c r="H190" s="23">
        <f t="shared" si="88"/>
        <v>0</v>
      </c>
      <c r="I190" s="23">
        <f t="shared" si="89"/>
        <v>0</v>
      </c>
      <c r="J190" s="328" t="s">
        <v>1696</v>
      </c>
    </row>
    <row r="191" spans="1:10" x14ac:dyDescent="0.5">
      <c r="A191" s="10"/>
      <c r="B191" s="9"/>
      <c r="C191" s="9"/>
      <c r="D191" s="15"/>
      <c r="E191" s="17"/>
      <c r="F191" s="16"/>
      <c r="G191" s="13"/>
      <c r="H191" s="13"/>
      <c r="I191" s="16"/>
      <c r="J191" s="14"/>
    </row>
    <row r="192" spans="1:10" x14ac:dyDescent="0.5">
      <c r="A192" s="191"/>
      <c r="B192" s="190"/>
      <c r="C192" s="190"/>
      <c r="D192" s="366"/>
      <c r="E192" s="364"/>
      <c r="F192" s="365"/>
      <c r="G192" s="367"/>
      <c r="H192" s="367"/>
      <c r="I192" s="365"/>
      <c r="J192" s="368"/>
    </row>
    <row r="193" spans="1:11" x14ac:dyDescent="0.5">
      <c r="A193" s="191"/>
      <c r="B193" s="190"/>
      <c r="C193" s="190"/>
      <c r="D193" s="366"/>
      <c r="E193" s="364"/>
      <c r="F193" s="365"/>
      <c r="G193" s="367"/>
      <c r="H193" s="367"/>
      <c r="I193" s="365"/>
      <c r="J193" s="368"/>
    </row>
    <row r="194" spans="1:11" ht="22.5" thickBot="1" x14ac:dyDescent="0.55000000000000004">
      <c r="A194" s="191"/>
      <c r="B194" s="190"/>
      <c r="C194" s="190"/>
      <c r="D194" s="366"/>
      <c r="E194" s="364"/>
      <c r="F194" s="365"/>
      <c r="G194" s="367"/>
      <c r="H194" s="367"/>
      <c r="I194" s="365"/>
      <c r="J194" s="368"/>
    </row>
    <row r="195" spans="1:11" s="36" customFormat="1" ht="18.75" thickTop="1" x14ac:dyDescent="0.4">
      <c r="A195" s="395" t="s">
        <v>59</v>
      </c>
      <c r="B195" s="395" t="s">
        <v>1</v>
      </c>
      <c r="C195" s="395" t="s">
        <v>2</v>
      </c>
      <c r="D195" s="395" t="s">
        <v>3</v>
      </c>
      <c r="E195" s="392" t="s">
        <v>8</v>
      </c>
      <c r="F195" s="392"/>
      <c r="G195" s="392" t="s">
        <v>60</v>
      </c>
      <c r="H195" s="392"/>
      <c r="I195" s="35" t="s">
        <v>21</v>
      </c>
      <c r="J195" s="393" t="s">
        <v>5</v>
      </c>
    </row>
    <row r="196" spans="1:11" s="36" customFormat="1" ht="18.75" thickBot="1" x14ac:dyDescent="0.45">
      <c r="A196" s="396"/>
      <c r="B196" s="396"/>
      <c r="C196" s="396"/>
      <c r="D196" s="396"/>
      <c r="E196" s="37" t="s">
        <v>61</v>
      </c>
      <c r="F196" s="37" t="s">
        <v>4</v>
      </c>
      <c r="G196" s="37" t="s">
        <v>61</v>
      </c>
      <c r="H196" s="37" t="s">
        <v>4</v>
      </c>
      <c r="I196" s="38" t="s">
        <v>0</v>
      </c>
      <c r="J196" s="394"/>
    </row>
    <row r="197" spans="1:11" ht="22.5" thickTop="1" x14ac:dyDescent="0.5">
      <c r="A197" s="10" t="s">
        <v>6</v>
      </c>
      <c r="B197" s="8" t="s">
        <v>265</v>
      </c>
      <c r="C197" s="9"/>
      <c r="D197" s="10"/>
      <c r="E197" s="17"/>
      <c r="F197" s="25"/>
      <c r="G197" s="16"/>
      <c r="H197" s="25"/>
      <c r="I197" s="25"/>
      <c r="J197" s="14"/>
      <c r="K197" s="6"/>
    </row>
    <row r="198" spans="1:11" s="2" customFormat="1" ht="21.75" customHeight="1" x14ac:dyDescent="0.5">
      <c r="A198" s="10"/>
      <c r="B198" s="53" t="s">
        <v>266</v>
      </c>
      <c r="C198" s="9"/>
      <c r="D198" s="10" t="s">
        <v>14</v>
      </c>
      <c r="E198" s="11"/>
      <c r="F198" s="23">
        <f t="shared" ref="F198:F201" si="90">E198*C198</f>
        <v>0</v>
      </c>
      <c r="G198" s="9">
        <v>255</v>
      </c>
      <c r="H198" s="23">
        <f t="shared" ref="H198:H201" si="91">G198*C198</f>
        <v>0</v>
      </c>
      <c r="I198" s="23">
        <f t="shared" ref="I198:I201" si="92">H198+F198</f>
        <v>0</v>
      </c>
      <c r="J198" s="328" t="s">
        <v>267</v>
      </c>
    </row>
    <row r="199" spans="1:11" s="2" customFormat="1" ht="21.75" customHeight="1" x14ac:dyDescent="0.5">
      <c r="A199" s="10"/>
      <c r="B199" s="53" t="s">
        <v>268</v>
      </c>
      <c r="C199" s="9"/>
      <c r="D199" s="10" t="s">
        <v>14</v>
      </c>
      <c r="E199" s="11"/>
      <c r="F199" s="23">
        <f t="shared" si="90"/>
        <v>0</v>
      </c>
      <c r="G199" s="9">
        <v>325</v>
      </c>
      <c r="H199" s="23">
        <f t="shared" si="91"/>
        <v>0</v>
      </c>
      <c r="I199" s="23">
        <f t="shared" si="92"/>
        <v>0</v>
      </c>
      <c r="J199" s="328" t="s">
        <v>269</v>
      </c>
    </row>
    <row r="200" spans="1:11" s="2" customFormat="1" ht="21.75" customHeight="1" x14ac:dyDescent="0.5">
      <c r="A200" s="10"/>
      <c r="B200" s="53" t="s">
        <v>270</v>
      </c>
      <c r="C200" s="9"/>
      <c r="D200" s="10" t="s">
        <v>14</v>
      </c>
      <c r="E200" s="11"/>
      <c r="F200" s="23">
        <f t="shared" si="90"/>
        <v>0</v>
      </c>
      <c r="G200" s="9">
        <v>400</v>
      </c>
      <c r="H200" s="23">
        <f t="shared" si="91"/>
        <v>0</v>
      </c>
      <c r="I200" s="23">
        <f t="shared" si="92"/>
        <v>0</v>
      </c>
      <c r="J200" s="328" t="s">
        <v>271</v>
      </c>
    </row>
    <row r="201" spans="1:11" s="2" customFormat="1" ht="21.75" customHeight="1" x14ac:dyDescent="0.5">
      <c r="A201" s="10"/>
      <c r="B201" s="53" t="s">
        <v>272</v>
      </c>
      <c r="C201" s="9"/>
      <c r="D201" s="10" t="s">
        <v>14</v>
      </c>
      <c r="E201" s="11"/>
      <c r="F201" s="23">
        <f t="shared" si="90"/>
        <v>0</v>
      </c>
      <c r="G201" s="9">
        <v>653</v>
      </c>
      <c r="H201" s="23">
        <f t="shared" si="91"/>
        <v>0</v>
      </c>
      <c r="I201" s="23">
        <f t="shared" si="92"/>
        <v>0</v>
      </c>
      <c r="J201" s="328" t="s">
        <v>273</v>
      </c>
    </row>
    <row r="202" spans="1:11" ht="21.75" customHeight="1" x14ac:dyDescent="0.5">
      <c r="A202" s="10"/>
      <c r="B202" s="28"/>
      <c r="C202" s="16"/>
      <c r="D202" s="15"/>
      <c r="E202" s="29"/>
      <c r="F202" s="30"/>
      <c r="G202" s="31"/>
      <c r="H202" s="30"/>
      <c r="I202" s="30"/>
      <c r="J202" s="14"/>
    </row>
    <row r="203" spans="1:11" ht="21.75" customHeight="1" x14ac:dyDescent="0.5">
      <c r="A203" s="10" t="s">
        <v>6</v>
      </c>
      <c r="B203" s="127" t="s">
        <v>274</v>
      </c>
      <c r="C203" s="16"/>
      <c r="D203" s="15"/>
      <c r="E203" s="29"/>
      <c r="F203" s="30"/>
      <c r="G203" s="31"/>
      <c r="H203" s="30"/>
      <c r="I203" s="30"/>
      <c r="J203" s="14"/>
    </row>
    <row r="204" spans="1:11" ht="21.75" customHeight="1" x14ac:dyDescent="0.5">
      <c r="A204" s="10"/>
      <c r="B204" s="28" t="s">
        <v>275</v>
      </c>
      <c r="C204" s="16"/>
      <c r="D204" s="15" t="s">
        <v>14</v>
      </c>
      <c r="E204" s="29"/>
      <c r="F204" s="23">
        <f t="shared" ref="F204" si="93">E204*C204</f>
        <v>0</v>
      </c>
      <c r="G204" s="31">
        <v>43</v>
      </c>
      <c r="H204" s="23">
        <f t="shared" ref="H204" si="94">G204*C204</f>
        <v>0</v>
      </c>
      <c r="I204" s="23">
        <f t="shared" ref="I204" si="95">H204+F204</f>
        <v>0</v>
      </c>
      <c r="J204" s="328" t="s">
        <v>276</v>
      </c>
    </row>
    <row r="205" spans="1:11" ht="21.75" customHeight="1" x14ac:dyDescent="0.5">
      <c r="A205" s="10"/>
      <c r="B205" s="28"/>
      <c r="C205" s="16"/>
      <c r="D205" s="15"/>
      <c r="E205" s="29"/>
      <c r="F205" s="30"/>
      <c r="G205" s="32"/>
      <c r="H205" s="32"/>
      <c r="I205" s="30"/>
      <c r="J205" s="14"/>
    </row>
    <row r="206" spans="1:11" ht="21.75" customHeight="1" x14ac:dyDescent="0.5">
      <c r="A206" s="10" t="s">
        <v>6</v>
      </c>
      <c r="B206" s="127" t="s">
        <v>277</v>
      </c>
      <c r="C206" s="16"/>
      <c r="D206" s="15"/>
      <c r="E206" s="29"/>
      <c r="F206" s="30"/>
      <c r="G206" s="31"/>
      <c r="H206" s="30"/>
      <c r="I206" s="30"/>
      <c r="J206" s="14"/>
    </row>
    <row r="207" spans="1:11" ht="21.75" customHeight="1" x14ac:dyDescent="0.5">
      <c r="A207" s="10"/>
      <c r="B207" s="28" t="s">
        <v>278</v>
      </c>
      <c r="C207" s="16"/>
      <c r="D207" s="15" t="s">
        <v>14</v>
      </c>
      <c r="E207" s="29"/>
      <c r="F207" s="23">
        <f t="shared" ref="F207:F209" si="96">E207*C207</f>
        <v>0</v>
      </c>
      <c r="G207" s="31">
        <v>18</v>
      </c>
      <c r="H207" s="23">
        <f t="shared" ref="H207:H209" si="97">G207*C207</f>
        <v>0</v>
      </c>
      <c r="I207" s="23">
        <f t="shared" ref="I207:I209" si="98">H207+F207</f>
        <v>0</v>
      </c>
      <c r="J207" s="328" t="s">
        <v>279</v>
      </c>
    </row>
    <row r="208" spans="1:11" ht="21.75" customHeight="1" x14ac:dyDescent="0.5">
      <c r="A208" s="10"/>
      <c r="B208" s="28" t="s">
        <v>280</v>
      </c>
      <c r="C208" s="16"/>
      <c r="D208" s="15" t="s">
        <v>14</v>
      </c>
      <c r="E208" s="29"/>
      <c r="F208" s="23">
        <f t="shared" si="96"/>
        <v>0</v>
      </c>
      <c r="G208" s="31">
        <v>33</v>
      </c>
      <c r="H208" s="23">
        <f t="shared" si="97"/>
        <v>0</v>
      </c>
      <c r="I208" s="23">
        <f t="shared" si="98"/>
        <v>0</v>
      </c>
      <c r="J208" s="328" t="s">
        <v>281</v>
      </c>
    </row>
    <row r="209" spans="1:10" ht="21.75" customHeight="1" x14ac:dyDescent="0.5">
      <c r="A209" s="10"/>
      <c r="B209" s="28" t="s">
        <v>282</v>
      </c>
      <c r="C209" s="16"/>
      <c r="D209" s="15" t="s">
        <v>14</v>
      </c>
      <c r="E209" s="29"/>
      <c r="F209" s="23">
        <f t="shared" si="96"/>
        <v>0</v>
      </c>
      <c r="G209" s="31">
        <v>35</v>
      </c>
      <c r="H209" s="23">
        <f t="shared" si="97"/>
        <v>0</v>
      </c>
      <c r="I209" s="23">
        <f t="shared" si="98"/>
        <v>0</v>
      </c>
      <c r="J209" s="328" t="s">
        <v>283</v>
      </c>
    </row>
    <row r="210" spans="1:10" ht="21.75" customHeight="1" x14ac:dyDescent="0.5">
      <c r="A210" s="10"/>
      <c r="B210" s="28"/>
      <c r="C210" s="16"/>
      <c r="D210" s="15"/>
      <c r="E210" s="29"/>
      <c r="F210" s="30"/>
      <c r="G210" s="31"/>
      <c r="H210" s="30"/>
      <c r="I210" s="30"/>
      <c r="J210" s="14"/>
    </row>
    <row r="211" spans="1:10" ht="21.75" customHeight="1" x14ac:dyDescent="0.5">
      <c r="A211" s="10" t="s">
        <v>6</v>
      </c>
      <c r="B211" s="127" t="s">
        <v>520</v>
      </c>
      <c r="C211" s="16"/>
      <c r="D211" s="15"/>
      <c r="E211" s="29"/>
      <c r="F211" s="30"/>
      <c r="G211" s="31"/>
      <c r="H211" s="30"/>
      <c r="I211" s="30"/>
      <c r="J211" s="14"/>
    </row>
    <row r="212" spans="1:10" s="2" customFormat="1" ht="21.75" customHeight="1" x14ac:dyDescent="0.5">
      <c r="A212" s="10"/>
      <c r="B212" s="53" t="s">
        <v>521</v>
      </c>
      <c r="C212" s="9"/>
      <c r="D212" s="10" t="s">
        <v>14</v>
      </c>
      <c r="E212" s="11"/>
      <c r="F212" s="23">
        <f t="shared" ref="F212:F213" si="99">E212*C212</f>
        <v>0</v>
      </c>
      <c r="G212" s="9">
        <v>550</v>
      </c>
      <c r="H212" s="23">
        <f t="shared" ref="H212:H213" si="100">G212*C212</f>
        <v>0</v>
      </c>
      <c r="I212" s="23">
        <f t="shared" ref="I212:I213" si="101">H212+F212</f>
        <v>0</v>
      </c>
      <c r="J212" s="14"/>
    </row>
    <row r="213" spans="1:10" s="2" customFormat="1" ht="21.75" customHeight="1" x14ac:dyDescent="0.5">
      <c r="A213" s="10"/>
      <c r="B213" s="53" t="s">
        <v>522</v>
      </c>
      <c r="C213" s="9"/>
      <c r="D213" s="10" t="s">
        <v>14</v>
      </c>
      <c r="E213" s="11"/>
      <c r="F213" s="23">
        <f t="shared" si="99"/>
        <v>0</v>
      </c>
      <c r="G213" s="9">
        <v>1500</v>
      </c>
      <c r="H213" s="23">
        <f t="shared" si="100"/>
        <v>0</v>
      </c>
      <c r="I213" s="23">
        <f t="shared" si="101"/>
        <v>0</v>
      </c>
      <c r="J213" s="14"/>
    </row>
    <row r="214" spans="1:10" s="2" customFormat="1" ht="21.75" customHeight="1" x14ac:dyDescent="0.5">
      <c r="A214" s="10"/>
      <c r="B214" s="53" t="s">
        <v>523</v>
      </c>
      <c r="C214" s="9"/>
      <c r="D214" s="10" t="s">
        <v>14</v>
      </c>
      <c r="E214" s="11"/>
      <c r="F214" s="23">
        <f t="shared" ref="F214:F215" si="102">E214*C214</f>
        <v>0</v>
      </c>
      <c r="G214" s="9">
        <v>2000</v>
      </c>
      <c r="H214" s="23">
        <f t="shared" ref="H214:H215" si="103">G214*C214</f>
        <v>0</v>
      </c>
      <c r="I214" s="23">
        <f t="shared" ref="I214:I215" si="104">H214+F214</f>
        <v>0</v>
      </c>
      <c r="J214" s="14"/>
    </row>
    <row r="215" spans="1:10" s="2" customFormat="1" ht="21.75" customHeight="1" x14ac:dyDescent="0.5">
      <c r="A215" s="10"/>
      <c r="B215" s="53" t="s">
        <v>524</v>
      </c>
      <c r="C215" s="9"/>
      <c r="D215" s="10" t="s">
        <v>14</v>
      </c>
      <c r="E215" s="11"/>
      <c r="F215" s="23">
        <f t="shared" si="102"/>
        <v>0</v>
      </c>
      <c r="G215" s="9">
        <v>2500</v>
      </c>
      <c r="H215" s="23">
        <f t="shared" si="103"/>
        <v>0</v>
      </c>
      <c r="I215" s="23">
        <f t="shared" si="104"/>
        <v>0</v>
      </c>
      <c r="J215" s="14"/>
    </row>
    <row r="216" spans="1:10" ht="21.75" customHeight="1" x14ac:dyDescent="0.5">
      <c r="A216" s="10"/>
      <c r="B216" s="28"/>
      <c r="C216" s="16"/>
      <c r="D216" s="15"/>
      <c r="E216" s="29"/>
      <c r="F216" s="30"/>
      <c r="G216" s="31"/>
      <c r="H216" s="30"/>
      <c r="I216" s="30"/>
      <c r="J216" s="14"/>
    </row>
    <row r="217" spans="1:10" ht="21.75" customHeight="1" x14ac:dyDescent="0.5">
      <c r="A217" s="10"/>
      <c r="B217" s="28"/>
      <c r="C217" s="16"/>
      <c r="D217" s="15"/>
      <c r="E217" s="29"/>
      <c r="F217" s="30"/>
      <c r="G217" s="31"/>
      <c r="H217" s="30"/>
      <c r="I217" s="30"/>
      <c r="J217" s="14"/>
    </row>
    <row r="218" spans="1:10" ht="21.75" customHeight="1" x14ac:dyDescent="0.5">
      <c r="A218" s="10" t="s">
        <v>6</v>
      </c>
      <c r="B218" s="127" t="s">
        <v>284</v>
      </c>
      <c r="C218" s="16"/>
      <c r="D218" s="15"/>
      <c r="E218" s="29"/>
      <c r="F218" s="30"/>
      <c r="G218" s="31"/>
      <c r="H218" s="30"/>
      <c r="I218" s="30"/>
      <c r="J218" s="14"/>
    </row>
    <row r="219" spans="1:10" ht="21.75" customHeight="1" x14ac:dyDescent="0.5">
      <c r="A219" s="10"/>
      <c r="B219" s="28" t="s">
        <v>285</v>
      </c>
      <c r="C219" s="16"/>
      <c r="D219" s="15" t="s">
        <v>201</v>
      </c>
      <c r="E219" s="29"/>
      <c r="F219" s="23">
        <f t="shared" ref="F219:F223" si="105">E219*C219</f>
        <v>0</v>
      </c>
      <c r="G219" s="31">
        <v>470</v>
      </c>
      <c r="H219" s="23">
        <f t="shared" ref="H219:H223" si="106">G219*C219</f>
        <v>0</v>
      </c>
      <c r="I219" s="23">
        <f t="shared" ref="I219:I223" si="107">H219+F219</f>
        <v>0</v>
      </c>
      <c r="J219" s="328" t="s">
        <v>286</v>
      </c>
    </row>
    <row r="220" spans="1:10" ht="21.75" customHeight="1" x14ac:dyDescent="0.5">
      <c r="A220" s="10"/>
      <c r="B220" s="28" t="s">
        <v>287</v>
      </c>
      <c r="C220" s="16"/>
      <c r="D220" s="15" t="s">
        <v>201</v>
      </c>
      <c r="E220" s="29"/>
      <c r="F220" s="23">
        <f t="shared" si="105"/>
        <v>0</v>
      </c>
      <c r="G220" s="31">
        <v>700</v>
      </c>
      <c r="H220" s="23">
        <f t="shared" si="106"/>
        <v>0</v>
      </c>
      <c r="I220" s="23">
        <f t="shared" si="107"/>
        <v>0</v>
      </c>
      <c r="J220" s="328" t="s">
        <v>288</v>
      </c>
    </row>
    <row r="221" spans="1:10" ht="21.75" customHeight="1" x14ac:dyDescent="0.5">
      <c r="A221" s="10"/>
      <c r="B221" s="28" t="s">
        <v>289</v>
      </c>
      <c r="C221" s="16"/>
      <c r="D221" s="15" t="s">
        <v>201</v>
      </c>
      <c r="E221" s="29"/>
      <c r="F221" s="23">
        <f t="shared" si="105"/>
        <v>0</v>
      </c>
      <c r="G221" s="31">
        <v>940</v>
      </c>
      <c r="H221" s="23">
        <f t="shared" si="106"/>
        <v>0</v>
      </c>
      <c r="I221" s="23">
        <f t="shared" si="107"/>
        <v>0</v>
      </c>
      <c r="J221" s="328" t="s">
        <v>290</v>
      </c>
    </row>
    <row r="222" spans="1:10" ht="21.75" customHeight="1" x14ac:dyDescent="0.5">
      <c r="A222" s="10"/>
      <c r="B222" s="28" t="s">
        <v>291</v>
      </c>
      <c r="C222" s="16"/>
      <c r="D222" s="15" t="s">
        <v>201</v>
      </c>
      <c r="E222" s="29"/>
      <c r="F222" s="23">
        <f t="shared" si="105"/>
        <v>0</v>
      </c>
      <c r="G222" s="31">
        <v>1400</v>
      </c>
      <c r="H222" s="23">
        <f t="shared" si="106"/>
        <v>0</v>
      </c>
      <c r="I222" s="23">
        <f t="shared" si="107"/>
        <v>0</v>
      </c>
      <c r="J222" s="328" t="s">
        <v>292</v>
      </c>
    </row>
    <row r="223" spans="1:10" ht="21.75" customHeight="1" x14ac:dyDescent="0.5">
      <c r="A223" s="10"/>
      <c r="B223" s="28" t="s">
        <v>293</v>
      </c>
      <c r="C223" s="16"/>
      <c r="D223" s="15" t="s">
        <v>201</v>
      </c>
      <c r="E223" s="29"/>
      <c r="F223" s="23">
        <f t="shared" si="105"/>
        <v>0</v>
      </c>
      <c r="G223" s="31">
        <v>2100</v>
      </c>
      <c r="H223" s="23">
        <f t="shared" si="106"/>
        <v>0</v>
      </c>
      <c r="I223" s="23">
        <f t="shared" si="107"/>
        <v>0</v>
      </c>
      <c r="J223" s="328" t="s">
        <v>294</v>
      </c>
    </row>
    <row r="224" spans="1:10" s="39" customFormat="1" ht="21.75" customHeight="1" x14ac:dyDescent="0.5">
      <c r="A224" s="52"/>
      <c r="B224" s="53"/>
      <c r="C224" s="11"/>
      <c r="D224" s="10"/>
      <c r="E224" s="11"/>
      <c r="F224" s="54"/>
      <c r="G224" s="54"/>
      <c r="H224" s="54"/>
      <c r="I224" s="54"/>
      <c r="J224" s="327"/>
    </row>
    <row r="225" spans="1:11" ht="21.75" customHeight="1" x14ac:dyDescent="0.5">
      <c r="A225" s="10"/>
      <c r="B225" s="28"/>
      <c r="C225" s="16"/>
      <c r="D225" s="15"/>
      <c r="E225" s="29"/>
      <c r="F225" s="30"/>
      <c r="G225" s="31"/>
      <c r="H225" s="30"/>
      <c r="I225" s="30"/>
      <c r="J225" s="14"/>
    </row>
    <row r="226" spans="1:11" s="39" customFormat="1" ht="21.75" customHeight="1" x14ac:dyDescent="0.5">
      <c r="A226" s="52"/>
      <c r="B226" s="53"/>
      <c r="C226" s="11"/>
      <c r="D226" s="10"/>
      <c r="E226" s="11"/>
      <c r="F226" s="54"/>
      <c r="G226" s="54"/>
      <c r="H226" s="54"/>
      <c r="I226" s="54"/>
      <c r="J226" s="327"/>
    </row>
    <row r="227" spans="1:11" ht="21.75" customHeight="1" x14ac:dyDescent="0.5">
      <c r="A227" s="10"/>
      <c r="B227" s="28"/>
      <c r="C227" s="16"/>
      <c r="D227" s="15"/>
      <c r="E227" s="29"/>
      <c r="F227" s="30"/>
      <c r="G227" s="31"/>
      <c r="H227" s="30"/>
      <c r="I227" s="30"/>
      <c r="J227" s="14"/>
    </row>
    <row r="228" spans="1:11" s="39" customFormat="1" ht="21.75" customHeight="1" x14ac:dyDescent="0.5">
      <c r="A228" s="52"/>
      <c r="B228" s="53"/>
      <c r="C228" s="11"/>
      <c r="D228" s="10"/>
      <c r="E228" s="11"/>
      <c r="F228" s="54"/>
      <c r="G228" s="54"/>
      <c r="H228" s="54"/>
      <c r="I228" s="54"/>
      <c r="J228" s="327"/>
    </row>
    <row r="229" spans="1:11" ht="21.75" customHeight="1" x14ac:dyDescent="0.5">
      <c r="A229" s="10"/>
      <c r="B229" s="28"/>
      <c r="C229" s="16"/>
      <c r="D229" s="15"/>
      <c r="E229" s="29"/>
      <c r="F229" s="30"/>
      <c r="G229" s="31"/>
      <c r="H229" s="30"/>
      <c r="I229" s="30"/>
      <c r="J229" s="14"/>
    </row>
    <row r="230" spans="1:11" s="39" customFormat="1" ht="21.75" customHeight="1" x14ac:dyDescent="0.5">
      <c r="A230" s="52"/>
      <c r="B230" s="55"/>
      <c r="C230" s="11"/>
      <c r="D230" s="10"/>
      <c r="E230" s="11"/>
      <c r="F230" s="54"/>
      <c r="G230" s="54"/>
      <c r="H230" s="54"/>
      <c r="I230" s="54"/>
      <c r="J230" s="327"/>
    </row>
    <row r="231" spans="1:11" ht="21.75" customHeight="1" x14ac:dyDescent="0.5">
      <c r="A231" s="10"/>
      <c r="B231" s="28"/>
      <c r="C231" s="16"/>
      <c r="D231" s="15"/>
      <c r="E231" s="29"/>
      <c r="F231" s="30"/>
      <c r="G231" s="31"/>
      <c r="H231" s="30"/>
      <c r="I231" s="30"/>
      <c r="J231" s="14"/>
    </row>
    <row r="232" spans="1:11" ht="21.75" customHeight="1" x14ac:dyDescent="0.5">
      <c r="A232" s="10"/>
      <c r="B232" s="28"/>
      <c r="C232" s="16"/>
      <c r="D232" s="15"/>
      <c r="E232" s="29"/>
      <c r="F232" s="30"/>
      <c r="G232" s="31"/>
      <c r="H232" s="30"/>
      <c r="I232" s="30"/>
      <c r="J232" s="14"/>
    </row>
    <row r="233" spans="1:11" ht="21.75" customHeight="1" x14ac:dyDescent="0.5">
      <c r="A233" s="10"/>
      <c r="B233" s="28"/>
      <c r="C233" s="16"/>
      <c r="D233" s="15"/>
      <c r="E233" s="29"/>
      <c r="F233" s="30"/>
      <c r="G233" s="31"/>
      <c r="H233" s="30"/>
      <c r="I233" s="30"/>
      <c r="J233" s="14"/>
    </row>
    <row r="234" spans="1:11" s="39" customFormat="1" ht="21.75" customHeight="1" x14ac:dyDescent="0.5">
      <c r="A234" s="52"/>
      <c r="B234" s="53"/>
      <c r="C234" s="11"/>
      <c r="D234" s="10"/>
      <c r="E234" s="11"/>
      <c r="F234" s="54"/>
      <c r="G234" s="54"/>
      <c r="H234" s="54"/>
      <c r="I234" s="54"/>
      <c r="J234" s="327"/>
    </row>
    <row r="235" spans="1:11" s="39" customFormat="1" ht="21.75" customHeight="1" x14ac:dyDescent="0.5">
      <c r="A235" s="49"/>
      <c r="B235" s="56"/>
      <c r="C235" s="17"/>
      <c r="D235" s="15"/>
      <c r="E235" s="17"/>
      <c r="F235" s="158"/>
      <c r="G235" s="54"/>
      <c r="H235" s="54"/>
      <c r="I235" s="158"/>
      <c r="J235" s="15"/>
    </row>
    <row r="236" spans="1:11" s="39" customFormat="1" ht="21.75" customHeight="1" x14ac:dyDescent="0.5">
      <c r="A236" s="52"/>
      <c r="B236" s="53"/>
      <c r="C236" s="11"/>
      <c r="D236" s="10"/>
      <c r="E236" s="11"/>
      <c r="F236" s="54"/>
      <c r="G236" s="54"/>
      <c r="H236" s="54"/>
      <c r="I236" s="54"/>
      <c r="J236" s="327"/>
    </row>
    <row r="237" spans="1:11" ht="21.75" customHeight="1" x14ac:dyDescent="0.5">
      <c r="A237" s="10"/>
      <c r="B237" s="28"/>
      <c r="C237" s="16"/>
      <c r="D237" s="15"/>
      <c r="E237" s="29"/>
      <c r="F237" s="30"/>
      <c r="G237" s="32"/>
      <c r="H237" s="32"/>
      <c r="I237" s="30"/>
      <c r="J237" s="14"/>
    </row>
    <row r="238" spans="1:11" ht="21.75" customHeight="1" x14ac:dyDescent="0.5">
      <c r="A238" s="10"/>
      <c r="B238" s="28"/>
      <c r="C238" s="16"/>
      <c r="D238" s="15"/>
      <c r="E238" s="10"/>
      <c r="F238" s="10"/>
      <c r="G238" s="9"/>
      <c r="H238" s="11"/>
      <c r="I238" s="9"/>
      <c r="J238" s="14"/>
    </row>
    <row r="239" spans="1:11" ht="21.75" customHeight="1" x14ac:dyDescent="0.5">
      <c r="A239" s="10"/>
      <c r="B239" s="28"/>
      <c r="C239" s="16"/>
      <c r="D239" s="15"/>
      <c r="E239" s="10"/>
      <c r="F239" s="10"/>
      <c r="G239" s="9"/>
      <c r="H239" s="11"/>
      <c r="I239" s="9"/>
      <c r="J239" s="14"/>
    </row>
    <row r="240" spans="1:11" ht="21.75" customHeight="1" x14ac:dyDescent="0.5">
      <c r="A240" s="10"/>
      <c r="B240" s="24"/>
      <c r="C240" s="9"/>
      <c r="D240" s="10"/>
      <c r="E240" s="17"/>
      <c r="F240" s="25"/>
      <c r="G240" s="25"/>
      <c r="H240" s="25"/>
      <c r="I240" s="25"/>
      <c r="J240" s="14"/>
      <c r="K240" s="6"/>
    </row>
    <row r="241" spans="1:11" ht="21.75" customHeight="1" x14ac:dyDescent="0.5">
      <c r="A241" s="10"/>
      <c r="B241" s="8"/>
      <c r="C241" s="9"/>
      <c r="D241" s="10"/>
      <c r="E241" s="17"/>
      <c r="F241" s="16"/>
      <c r="G241" s="16"/>
      <c r="H241" s="17"/>
      <c r="I241" s="25"/>
      <c r="J241" s="14"/>
    </row>
    <row r="242" spans="1:11" ht="21.75" customHeight="1" x14ac:dyDescent="0.5">
      <c r="A242" s="10"/>
      <c r="B242" s="33"/>
      <c r="C242" s="9"/>
      <c r="D242" s="10"/>
      <c r="E242" s="29"/>
      <c r="F242" s="30"/>
      <c r="G242" s="31"/>
      <c r="H242" s="30"/>
      <c r="I242" s="30"/>
      <c r="J242" s="14"/>
    </row>
    <row r="243" spans="1:11" ht="21.75" customHeight="1" x14ac:dyDescent="0.5">
      <c r="A243" s="10"/>
      <c r="B243" s="33"/>
      <c r="C243" s="9"/>
      <c r="D243" s="10"/>
      <c r="E243" s="29"/>
      <c r="F243" s="30"/>
      <c r="G243" s="31"/>
      <c r="H243" s="30"/>
      <c r="I243" s="30"/>
      <c r="J243" s="14"/>
    </row>
    <row r="244" spans="1:11" ht="21.75" customHeight="1" x14ac:dyDescent="0.5">
      <c r="A244" s="10"/>
      <c r="B244" s="24"/>
      <c r="C244" s="9"/>
      <c r="D244" s="10"/>
      <c r="E244" s="17"/>
      <c r="F244" s="25"/>
      <c r="G244" s="25"/>
      <c r="H244" s="34"/>
      <c r="I244" s="25"/>
      <c r="J244" s="14"/>
      <c r="K244" s="6"/>
    </row>
    <row r="245" spans="1:11" s="39" customFormat="1" ht="21.75" customHeight="1" x14ac:dyDescent="0.5">
      <c r="A245" s="52"/>
      <c r="B245" s="26"/>
      <c r="C245" s="11"/>
      <c r="D245" s="10"/>
      <c r="E245" s="11"/>
      <c r="F245" s="54"/>
      <c r="G245" s="54"/>
      <c r="H245" s="54"/>
      <c r="I245" s="54"/>
      <c r="J245" s="327"/>
    </row>
    <row r="246" spans="1:11" s="39" customFormat="1" ht="21.75" customHeight="1" x14ac:dyDescent="0.5">
      <c r="A246" s="49"/>
      <c r="B246" s="56"/>
      <c r="C246" s="17"/>
      <c r="D246" s="15"/>
      <c r="E246" s="17"/>
      <c r="F246" s="158"/>
      <c r="G246" s="397"/>
      <c r="H246" s="397"/>
      <c r="I246" s="158"/>
      <c r="J246" s="15"/>
    </row>
    <row r="247" spans="1:11" s="39" customFormat="1" ht="21.75" customHeight="1" x14ac:dyDescent="0.5">
      <c r="A247" s="52"/>
      <c r="B247" s="53"/>
      <c r="C247" s="11"/>
      <c r="D247" s="10"/>
      <c r="E247" s="11"/>
      <c r="F247" s="54"/>
      <c r="G247" s="397"/>
      <c r="H247" s="397"/>
      <c r="I247" s="54"/>
      <c r="J247" s="327"/>
    </row>
    <row r="248" spans="1:11" s="39" customFormat="1" ht="21.75" customHeight="1" x14ac:dyDescent="0.5">
      <c r="A248" s="52"/>
      <c r="B248" s="53"/>
      <c r="C248" s="10"/>
      <c r="D248" s="10"/>
      <c r="E248" s="10"/>
      <c r="F248" s="54"/>
      <c r="G248" s="54"/>
      <c r="H248" s="54"/>
      <c r="I248" s="54"/>
      <c r="J248" s="327"/>
    </row>
    <row r="249" spans="1:11" s="39" customFormat="1" ht="21.75" customHeight="1" x14ac:dyDescent="0.5">
      <c r="A249" s="52"/>
      <c r="B249" s="57"/>
      <c r="C249" s="10"/>
      <c r="D249" s="10"/>
      <c r="E249" s="10"/>
      <c r="F249" s="58"/>
      <c r="G249" s="58"/>
      <c r="H249" s="58"/>
      <c r="I249" s="58"/>
      <c r="J249" s="327"/>
    </row>
    <row r="250" spans="1:11" ht="21.75" customHeight="1" x14ac:dyDescent="0.5"/>
  </sheetData>
  <mergeCells count="49">
    <mergeCell ref="G9:H9"/>
    <mergeCell ref="J9:J10"/>
    <mergeCell ref="G246:H246"/>
    <mergeCell ref="G247:H247"/>
    <mergeCell ref="A2:J2"/>
    <mergeCell ref="A3:G3"/>
    <mergeCell ref="A4:G4"/>
    <mergeCell ref="A5:B5"/>
    <mergeCell ref="A6:G6"/>
    <mergeCell ref="A9:A10"/>
    <mergeCell ref="B9:B10"/>
    <mergeCell ref="C9:C10"/>
    <mergeCell ref="D9:D10"/>
    <mergeCell ref="E9:F9"/>
    <mergeCell ref="A40:A41"/>
    <mergeCell ref="B40:B41"/>
    <mergeCell ref="C40:C41"/>
    <mergeCell ref="D40:D41"/>
    <mergeCell ref="E40:F40"/>
    <mergeCell ref="G40:H40"/>
    <mergeCell ref="J40:J41"/>
    <mergeCell ref="G79:H79"/>
    <mergeCell ref="J79:J80"/>
    <mergeCell ref="A115:A116"/>
    <mergeCell ref="B115:B116"/>
    <mergeCell ref="C115:C116"/>
    <mergeCell ref="D115:D116"/>
    <mergeCell ref="E115:F115"/>
    <mergeCell ref="G115:H115"/>
    <mergeCell ref="J115:J116"/>
    <mergeCell ref="A79:A80"/>
    <mergeCell ref="B79:B80"/>
    <mergeCell ref="C79:C80"/>
    <mergeCell ref="D79:D80"/>
    <mergeCell ref="E79:F79"/>
    <mergeCell ref="G155:H155"/>
    <mergeCell ref="J155:J156"/>
    <mergeCell ref="A195:A196"/>
    <mergeCell ref="B195:B196"/>
    <mergeCell ref="C195:C196"/>
    <mergeCell ref="D195:D196"/>
    <mergeCell ref="E195:F195"/>
    <mergeCell ref="G195:H195"/>
    <mergeCell ref="J195:J196"/>
    <mergeCell ref="A155:A156"/>
    <mergeCell ref="B155:B156"/>
    <mergeCell ref="C155:C156"/>
    <mergeCell ref="D155:D156"/>
    <mergeCell ref="E155:F155"/>
  </mergeCells>
  <pageMargins left="0.7" right="0.7" top="0.75" bottom="0.75" header="0.3" footer="0.3"/>
  <pageSetup paperSize="9" scale="89" fitToHeight="0" orientation="portrait" r:id="rId1"/>
  <rowBreaks count="2" manualBreakCount="2">
    <brk id="114" max="9" man="1"/>
    <brk id="154" max="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L299"/>
  <sheetViews>
    <sheetView tabSelected="1" topLeftCell="A10" zoomScale="110" zoomScaleNormal="110" workbookViewId="0">
      <selection activeCell="E17" sqref="E17"/>
    </sheetView>
  </sheetViews>
  <sheetFormatPr defaultColWidth="9" defaultRowHeight="21.75" x14ac:dyDescent="0.5"/>
  <cols>
    <col min="1" max="1" width="6.33203125" style="227" customWidth="1"/>
    <col min="2" max="2" width="55" style="189" customWidth="1"/>
    <col min="3" max="3" width="6.33203125" style="3" hidden="1" customWidth="1"/>
    <col min="4" max="4" width="8.1640625" style="225" customWidth="1"/>
    <col min="5" max="5" width="11.33203125" style="225" bestFit="1" customWidth="1"/>
    <col min="6" max="6" width="8.83203125" style="225" hidden="1" customWidth="1"/>
    <col min="7" max="7" width="11.33203125" style="225" bestFit="1" customWidth="1"/>
    <col min="8" max="8" width="8.83203125" style="225" hidden="1" customWidth="1"/>
    <col min="9" max="9" width="15.5" style="225" hidden="1" customWidth="1"/>
    <col min="10" max="10" width="13" style="4" customWidth="1"/>
    <col min="11" max="11" width="10.33203125" style="3" bestFit="1" customWidth="1"/>
    <col min="12" max="256" width="9" style="3"/>
    <col min="257" max="257" width="6.33203125" style="3" customWidth="1"/>
    <col min="258" max="258" width="74.1640625" style="3" customWidth="1"/>
    <col min="259" max="259" width="7.5" style="3" customWidth="1"/>
    <col min="260" max="260" width="7" style="3" customWidth="1"/>
    <col min="261" max="261" width="10" style="3" bestFit="1" customWidth="1"/>
    <col min="262" max="262" width="10.6640625" style="3" bestFit="1" customWidth="1"/>
    <col min="263" max="263" width="8.83203125" style="3" customWidth="1"/>
    <col min="264" max="264" width="10.83203125" style="3" customWidth="1"/>
    <col min="265" max="265" width="14.83203125" style="3" customWidth="1"/>
    <col min="266" max="266" width="8.6640625" style="3" customWidth="1"/>
    <col min="267" max="267" width="10.33203125" style="3" bestFit="1" customWidth="1"/>
    <col min="268" max="512" width="9" style="3"/>
    <col min="513" max="513" width="6.33203125" style="3" customWidth="1"/>
    <col min="514" max="514" width="74.1640625" style="3" customWidth="1"/>
    <col min="515" max="515" width="7.5" style="3" customWidth="1"/>
    <col min="516" max="516" width="7" style="3" customWidth="1"/>
    <col min="517" max="517" width="10" style="3" bestFit="1" customWidth="1"/>
    <col min="518" max="518" width="10.6640625" style="3" bestFit="1" customWidth="1"/>
    <col min="519" max="519" width="8.83203125" style="3" customWidth="1"/>
    <col min="520" max="520" width="10.83203125" style="3" customWidth="1"/>
    <col min="521" max="521" width="14.83203125" style="3" customWidth="1"/>
    <col min="522" max="522" width="8.6640625" style="3" customWidth="1"/>
    <col min="523" max="523" width="10.33203125" style="3" bestFit="1" customWidth="1"/>
    <col min="524" max="768" width="9" style="3"/>
    <col min="769" max="769" width="6.33203125" style="3" customWidth="1"/>
    <col min="770" max="770" width="74.1640625" style="3" customWidth="1"/>
    <col min="771" max="771" width="7.5" style="3" customWidth="1"/>
    <col min="772" max="772" width="7" style="3" customWidth="1"/>
    <col min="773" max="773" width="10" style="3" bestFit="1" customWidth="1"/>
    <col min="774" max="774" width="10.6640625" style="3" bestFit="1" customWidth="1"/>
    <col min="775" max="775" width="8.83203125" style="3" customWidth="1"/>
    <col min="776" max="776" width="10.83203125" style="3" customWidth="1"/>
    <col min="777" max="777" width="14.83203125" style="3" customWidth="1"/>
    <col min="778" max="778" width="8.6640625" style="3" customWidth="1"/>
    <col min="779" max="779" width="10.33203125" style="3" bestFit="1" customWidth="1"/>
    <col min="780" max="1024" width="9" style="3"/>
    <col min="1025" max="1025" width="6.33203125" style="3" customWidth="1"/>
    <col min="1026" max="1026" width="74.1640625" style="3" customWidth="1"/>
    <col min="1027" max="1027" width="7.5" style="3" customWidth="1"/>
    <col min="1028" max="1028" width="7" style="3" customWidth="1"/>
    <col min="1029" max="1029" width="10" style="3" bestFit="1" customWidth="1"/>
    <col min="1030" max="1030" width="10.6640625" style="3" bestFit="1" customWidth="1"/>
    <col min="1031" max="1031" width="8.83203125" style="3" customWidth="1"/>
    <col min="1032" max="1032" width="10.83203125" style="3" customWidth="1"/>
    <col min="1033" max="1033" width="14.83203125" style="3" customWidth="1"/>
    <col min="1034" max="1034" width="8.6640625" style="3" customWidth="1"/>
    <col min="1035" max="1035" width="10.33203125" style="3" bestFit="1" customWidth="1"/>
    <col min="1036" max="1280" width="9" style="3"/>
    <col min="1281" max="1281" width="6.33203125" style="3" customWidth="1"/>
    <col min="1282" max="1282" width="74.1640625" style="3" customWidth="1"/>
    <col min="1283" max="1283" width="7.5" style="3" customWidth="1"/>
    <col min="1284" max="1284" width="7" style="3" customWidth="1"/>
    <col min="1285" max="1285" width="10" style="3" bestFit="1" customWidth="1"/>
    <col min="1286" max="1286" width="10.6640625" style="3" bestFit="1" customWidth="1"/>
    <col min="1287" max="1287" width="8.83203125" style="3" customWidth="1"/>
    <col min="1288" max="1288" width="10.83203125" style="3" customWidth="1"/>
    <col min="1289" max="1289" width="14.83203125" style="3" customWidth="1"/>
    <col min="1290" max="1290" width="8.6640625" style="3" customWidth="1"/>
    <col min="1291" max="1291" width="10.33203125" style="3" bestFit="1" customWidth="1"/>
    <col min="1292" max="1536" width="9" style="3"/>
    <col min="1537" max="1537" width="6.33203125" style="3" customWidth="1"/>
    <col min="1538" max="1538" width="74.1640625" style="3" customWidth="1"/>
    <col min="1539" max="1539" width="7.5" style="3" customWidth="1"/>
    <col min="1540" max="1540" width="7" style="3" customWidth="1"/>
    <col min="1541" max="1541" width="10" style="3" bestFit="1" customWidth="1"/>
    <col min="1542" max="1542" width="10.6640625" style="3" bestFit="1" customWidth="1"/>
    <col min="1543" max="1543" width="8.83203125" style="3" customWidth="1"/>
    <col min="1544" max="1544" width="10.83203125" style="3" customWidth="1"/>
    <col min="1545" max="1545" width="14.83203125" style="3" customWidth="1"/>
    <col min="1546" max="1546" width="8.6640625" style="3" customWidth="1"/>
    <col min="1547" max="1547" width="10.33203125" style="3" bestFit="1" customWidth="1"/>
    <col min="1548" max="1792" width="9" style="3"/>
    <col min="1793" max="1793" width="6.33203125" style="3" customWidth="1"/>
    <col min="1794" max="1794" width="74.1640625" style="3" customWidth="1"/>
    <col min="1795" max="1795" width="7.5" style="3" customWidth="1"/>
    <col min="1796" max="1796" width="7" style="3" customWidth="1"/>
    <col min="1797" max="1797" width="10" style="3" bestFit="1" customWidth="1"/>
    <col min="1798" max="1798" width="10.6640625" style="3" bestFit="1" customWidth="1"/>
    <col min="1799" max="1799" width="8.83203125" style="3" customWidth="1"/>
    <col min="1800" max="1800" width="10.83203125" style="3" customWidth="1"/>
    <col min="1801" max="1801" width="14.83203125" style="3" customWidth="1"/>
    <col min="1802" max="1802" width="8.6640625" style="3" customWidth="1"/>
    <col min="1803" max="1803" width="10.33203125" style="3" bestFit="1" customWidth="1"/>
    <col min="1804" max="2048" width="9" style="3"/>
    <col min="2049" max="2049" width="6.33203125" style="3" customWidth="1"/>
    <col min="2050" max="2050" width="74.1640625" style="3" customWidth="1"/>
    <col min="2051" max="2051" width="7.5" style="3" customWidth="1"/>
    <col min="2052" max="2052" width="7" style="3" customWidth="1"/>
    <col min="2053" max="2053" width="10" style="3" bestFit="1" customWidth="1"/>
    <col min="2054" max="2054" width="10.6640625" style="3" bestFit="1" customWidth="1"/>
    <col min="2055" max="2055" width="8.83203125" style="3" customWidth="1"/>
    <col min="2056" max="2056" width="10.83203125" style="3" customWidth="1"/>
    <col min="2057" max="2057" width="14.83203125" style="3" customWidth="1"/>
    <col min="2058" max="2058" width="8.6640625" style="3" customWidth="1"/>
    <col min="2059" max="2059" width="10.33203125" style="3" bestFit="1" customWidth="1"/>
    <col min="2060" max="2304" width="9" style="3"/>
    <col min="2305" max="2305" width="6.33203125" style="3" customWidth="1"/>
    <col min="2306" max="2306" width="74.1640625" style="3" customWidth="1"/>
    <col min="2307" max="2307" width="7.5" style="3" customWidth="1"/>
    <col min="2308" max="2308" width="7" style="3" customWidth="1"/>
    <col min="2309" max="2309" width="10" style="3" bestFit="1" customWidth="1"/>
    <col min="2310" max="2310" width="10.6640625" style="3" bestFit="1" customWidth="1"/>
    <col min="2311" max="2311" width="8.83203125" style="3" customWidth="1"/>
    <col min="2312" max="2312" width="10.83203125" style="3" customWidth="1"/>
    <col min="2313" max="2313" width="14.83203125" style="3" customWidth="1"/>
    <col min="2314" max="2314" width="8.6640625" style="3" customWidth="1"/>
    <col min="2315" max="2315" width="10.33203125" style="3" bestFit="1" customWidth="1"/>
    <col min="2316" max="2560" width="9" style="3"/>
    <col min="2561" max="2561" width="6.33203125" style="3" customWidth="1"/>
    <col min="2562" max="2562" width="74.1640625" style="3" customWidth="1"/>
    <col min="2563" max="2563" width="7.5" style="3" customWidth="1"/>
    <col min="2564" max="2564" width="7" style="3" customWidth="1"/>
    <col min="2565" max="2565" width="10" style="3" bestFit="1" customWidth="1"/>
    <col min="2566" max="2566" width="10.6640625" style="3" bestFit="1" customWidth="1"/>
    <col min="2567" max="2567" width="8.83203125" style="3" customWidth="1"/>
    <col min="2568" max="2568" width="10.83203125" style="3" customWidth="1"/>
    <col min="2569" max="2569" width="14.83203125" style="3" customWidth="1"/>
    <col min="2570" max="2570" width="8.6640625" style="3" customWidth="1"/>
    <col min="2571" max="2571" width="10.33203125" style="3" bestFit="1" customWidth="1"/>
    <col min="2572" max="2816" width="9" style="3"/>
    <col min="2817" max="2817" width="6.33203125" style="3" customWidth="1"/>
    <col min="2818" max="2818" width="74.1640625" style="3" customWidth="1"/>
    <col min="2819" max="2819" width="7.5" style="3" customWidth="1"/>
    <col min="2820" max="2820" width="7" style="3" customWidth="1"/>
    <col min="2821" max="2821" width="10" style="3" bestFit="1" customWidth="1"/>
    <col min="2822" max="2822" width="10.6640625" style="3" bestFit="1" customWidth="1"/>
    <col min="2823" max="2823" width="8.83203125" style="3" customWidth="1"/>
    <col min="2824" max="2824" width="10.83203125" style="3" customWidth="1"/>
    <col min="2825" max="2825" width="14.83203125" style="3" customWidth="1"/>
    <col min="2826" max="2826" width="8.6640625" style="3" customWidth="1"/>
    <col min="2827" max="2827" width="10.33203125" style="3" bestFit="1" customWidth="1"/>
    <col min="2828" max="3072" width="9" style="3"/>
    <col min="3073" max="3073" width="6.33203125" style="3" customWidth="1"/>
    <col min="3074" max="3074" width="74.1640625" style="3" customWidth="1"/>
    <col min="3075" max="3075" width="7.5" style="3" customWidth="1"/>
    <col min="3076" max="3076" width="7" style="3" customWidth="1"/>
    <col min="3077" max="3077" width="10" style="3" bestFit="1" customWidth="1"/>
    <col min="3078" max="3078" width="10.6640625" style="3" bestFit="1" customWidth="1"/>
    <col min="3079" max="3079" width="8.83203125" style="3" customWidth="1"/>
    <col min="3080" max="3080" width="10.83203125" style="3" customWidth="1"/>
    <col min="3081" max="3081" width="14.83203125" style="3" customWidth="1"/>
    <col min="3082" max="3082" width="8.6640625" style="3" customWidth="1"/>
    <col min="3083" max="3083" width="10.33203125" style="3" bestFit="1" customWidth="1"/>
    <col min="3084" max="3328" width="9" style="3"/>
    <col min="3329" max="3329" width="6.33203125" style="3" customWidth="1"/>
    <col min="3330" max="3330" width="74.1640625" style="3" customWidth="1"/>
    <col min="3331" max="3331" width="7.5" style="3" customWidth="1"/>
    <col min="3332" max="3332" width="7" style="3" customWidth="1"/>
    <col min="3333" max="3333" width="10" style="3" bestFit="1" customWidth="1"/>
    <col min="3334" max="3334" width="10.6640625" style="3" bestFit="1" customWidth="1"/>
    <col min="3335" max="3335" width="8.83203125" style="3" customWidth="1"/>
    <col min="3336" max="3336" width="10.83203125" style="3" customWidth="1"/>
    <col min="3337" max="3337" width="14.83203125" style="3" customWidth="1"/>
    <col min="3338" max="3338" width="8.6640625" style="3" customWidth="1"/>
    <col min="3339" max="3339" width="10.33203125" style="3" bestFit="1" customWidth="1"/>
    <col min="3340" max="3584" width="9" style="3"/>
    <col min="3585" max="3585" width="6.33203125" style="3" customWidth="1"/>
    <col min="3586" max="3586" width="74.1640625" style="3" customWidth="1"/>
    <col min="3587" max="3587" width="7.5" style="3" customWidth="1"/>
    <col min="3588" max="3588" width="7" style="3" customWidth="1"/>
    <col min="3589" max="3589" width="10" style="3" bestFit="1" customWidth="1"/>
    <col min="3590" max="3590" width="10.6640625" style="3" bestFit="1" customWidth="1"/>
    <col min="3591" max="3591" width="8.83203125" style="3" customWidth="1"/>
    <col min="3592" max="3592" width="10.83203125" style="3" customWidth="1"/>
    <col min="3593" max="3593" width="14.83203125" style="3" customWidth="1"/>
    <col min="3594" max="3594" width="8.6640625" style="3" customWidth="1"/>
    <col min="3595" max="3595" width="10.33203125" style="3" bestFit="1" customWidth="1"/>
    <col min="3596" max="3840" width="9" style="3"/>
    <col min="3841" max="3841" width="6.33203125" style="3" customWidth="1"/>
    <col min="3842" max="3842" width="74.1640625" style="3" customWidth="1"/>
    <col min="3843" max="3843" width="7.5" style="3" customWidth="1"/>
    <col min="3844" max="3844" width="7" style="3" customWidth="1"/>
    <col min="3845" max="3845" width="10" style="3" bestFit="1" customWidth="1"/>
    <col min="3846" max="3846" width="10.6640625" style="3" bestFit="1" customWidth="1"/>
    <col min="3847" max="3847" width="8.83203125" style="3" customWidth="1"/>
    <col min="3848" max="3848" width="10.83203125" style="3" customWidth="1"/>
    <col min="3849" max="3849" width="14.83203125" style="3" customWidth="1"/>
    <col min="3850" max="3850" width="8.6640625" style="3" customWidth="1"/>
    <col min="3851" max="3851" width="10.33203125" style="3" bestFit="1" customWidth="1"/>
    <col min="3852" max="4096" width="9" style="3"/>
    <col min="4097" max="4097" width="6.33203125" style="3" customWidth="1"/>
    <col min="4098" max="4098" width="74.1640625" style="3" customWidth="1"/>
    <col min="4099" max="4099" width="7.5" style="3" customWidth="1"/>
    <col min="4100" max="4100" width="7" style="3" customWidth="1"/>
    <col min="4101" max="4101" width="10" style="3" bestFit="1" customWidth="1"/>
    <col min="4102" max="4102" width="10.6640625" style="3" bestFit="1" customWidth="1"/>
    <col min="4103" max="4103" width="8.83203125" style="3" customWidth="1"/>
    <col min="4104" max="4104" width="10.83203125" style="3" customWidth="1"/>
    <col min="4105" max="4105" width="14.83203125" style="3" customWidth="1"/>
    <col min="4106" max="4106" width="8.6640625" style="3" customWidth="1"/>
    <col min="4107" max="4107" width="10.33203125" style="3" bestFit="1" customWidth="1"/>
    <col min="4108" max="4352" width="9" style="3"/>
    <col min="4353" max="4353" width="6.33203125" style="3" customWidth="1"/>
    <col min="4354" max="4354" width="74.1640625" style="3" customWidth="1"/>
    <col min="4355" max="4355" width="7.5" style="3" customWidth="1"/>
    <col min="4356" max="4356" width="7" style="3" customWidth="1"/>
    <col min="4357" max="4357" width="10" style="3" bestFit="1" customWidth="1"/>
    <col min="4358" max="4358" width="10.6640625" style="3" bestFit="1" customWidth="1"/>
    <col min="4359" max="4359" width="8.83203125" style="3" customWidth="1"/>
    <col min="4360" max="4360" width="10.83203125" style="3" customWidth="1"/>
    <col min="4361" max="4361" width="14.83203125" style="3" customWidth="1"/>
    <col min="4362" max="4362" width="8.6640625" style="3" customWidth="1"/>
    <col min="4363" max="4363" width="10.33203125" style="3" bestFit="1" customWidth="1"/>
    <col min="4364" max="4608" width="9" style="3"/>
    <col min="4609" max="4609" width="6.33203125" style="3" customWidth="1"/>
    <col min="4610" max="4610" width="74.1640625" style="3" customWidth="1"/>
    <col min="4611" max="4611" width="7.5" style="3" customWidth="1"/>
    <col min="4612" max="4612" width="7" style="3" customWidth="1"/>
    <col min="4613" max="4613" width="10" style="3" bestFit="1" customWidth="1"/>
    <col min="4614" max="4614" width="10.6640625" style="3" bestFit="1" customWidth="1"/>
    <col min="4615" max="4615" width="8.83203125" style="3" customWidth="1"/>
    <col min="4616" max="4616" width="10.83203125" style="3" customWidth="1"/>
    <col min="4617" max="4617" width="14.83203125" style="3" customWidth="1"/>
    <col min="4618" max="4618" width="8.6640625" style="3" customWidth="1"/>
    <col min="4619" max="4619" width="10.33203125" style="3" bestFit="1" customWidth="1"/>
    <col min="4620" max="4864" width="9" style="3"/>
    <col min="4865" max="4865" width="6.33203125" style="3" customWidth="1"/>
    <col min="4866" max="4866" width="74.1640625" style="3" customWidth="1"/>
    <col min="4867" max="4867" width="7.5" style="3" customWidth="1"/>
    <col min="4868" max="4868" width="7" style="3" customWidth="1"/>
    <col min="4869" max="4869" width="10" style="3" bestFit="1" customWidth="1"/>
    <col min="4870" max="4870" width="10.6640625" style="3" bestFit="1" customWidth="1"/>
    <col min="4871" max="4871" width="8.83203125" style="3" customWidth="1"/>
    <col min="4872" max="4872" width="10.83203125" style="3" customWidth="1"/>
    <col min="4873" max="4873" width="14.83203125" style="3" customWidth="1"/>
    <col min="4874" max="4874" width="8.6640625" style="3" customWidth="1"/>
    <col min="4875" max="4875" width="10.33203125" style="3" bestFit="1" customWidth="1"/>
    <col min="4876" max="5120" width="9" style="3"/>
    <col min="5121" max="5121" width="6.33203125" style="3" customWidth="1"/>
    <col min="5122" max="5122" width="74.1640625" style="3" customWidth="1"/>
    <col min="5123" max="5123" width="7.5" style="3" customWidth="1"/>
    <col min="5124" max="5124" width="7" style="3" customWidth="1"/>
    <col min="5125" max="5125" width="10" style="3" bestFit="1" customWidth="1"/>
    <col min="5126" max="5126" width="10.6640625" style="3" bestFit="1" customWidth="1"/>
    <col min="5127" max="5127" width="8.83203125" style="3" customWidth="1"/>
    <col min="5128" max="5128" width="10.83203125" style="3" customWidth="1"/>
    <col min="5129" max="5129" width="14.83203125" style="3" customWidth="1"/>
    <col min="5130" max="5130" width="8.6640625" style="3" customWidth="1"/>
    <col min="5131" max="5131" width="10.33203125" style="3" bestFit="1" customWidth="1"/>
    <col min="5132" max="5376" width="9" style="3"/>
    <col min="5377" max="5377" width="6.33203125" style="3" customWidth="1"/>
    <col min="5378" max="5378" width="74.1640625" style="3" customWidth="1"/>
    <col min="5379" max="5379" width="7.5" style="3" customWidth="1"/>
    <col min="5380" max="5380" width="7" style="3" customWidth="1"/>
    <col min="5381" max="5381" width="10" style="3" bestFit="1" customWidth="1"/>
    <col min="5382" max="5382" width="10.6640625" style="3" bestFit="1" customWidth="1"/>
    <col min="5383" max="5383" width="8.83203125" style="3" customWidth="1"/>
    <col min="5384" max="5384" width="10.83203125" style="3" customWidth="1"/>
    <col min="5385" max="5385" width="14.83203125" style="3" customWidth="1"/>
    <col min="5386" max="5386" width="8.6640625" style="3" customWidth="1"/>
    <col min="5387" max="5387" width="10.33203125" style="3" bestFit="1" customWidth="1"/>
    <col min="5388" max="5632" width="9" style="3"/>
    <col min="5633" max="5633" width="6.33203125" style="3" customWidth="1"/>
    <col min="5634" max="5634" width="74.1640625" style="3" customWidth="1"/>
    <col min="5635" max="5635" width="7.5" style="3" customWidth="1"/>
    <col min="5636" max="5636" width="7" style="3" customWidth="1"/>
    <col min="5637" max="5637" width="10" style="3" bestFit="1" customWidth="1"/>
    <col min="5638" max="5638" width="10.6640625" style="3" bestFit="1" customWidth="1"/>
    <col min="5639" max="5639" width="8.83203125" style="3" customWidth="1"/>
    <col min="5640" max="5640" width="10.83203125" style="3" customWidth="1"/>
    <col min="5641" max="5641" width="14.83203125" style="3" customWidth="1"/>
    <col min="5642" max="5642" width="8.6640625" style="3" customWidth="1"/>
    <col min="5643" max="5643" width="10.33203125" style="3" bestFit="1" customWidth="1"/>
    <col min="5644" max="5888" width="9" style="3"/>
    <col min="5889" max="5889" width="6.33203125" style="3" customWidth="1"/>
    <col min="5890" max="5890" width="74.1640625" style="3" customWidth="1"/>
    <col min="5891" max="5891" width="7.5" style="3" customWidth="1"/>
    <col min="5892" max="5892" width="7" style="3" customWidth="1"/>
    <col min="5893" max="5893" width="10" style="3" bestFit="1" customWidth="1"/>
    <col min="5894" max="5894" width="10.6640625" style="3" bestFit="1" customWidth="1"/>
    <col min="5895" max="5895" width="8.83203125" style="3" customWidth="1"/>
    <col min="5896" max="5896" width="10.83203125" style="3" customWidth="1"/>
    <col min="5897" max="5897" width="14.83203125" style="3" customWidth="1"/>
    <col min="5898" max="5898" width="8.6640625" style="3" customWidth="1"/>
    <col min="5899" max="5899" width="10.33203125" style="3" bestFit="1" customWidth="1"/>
    <col min="5900" max="6144" width="9" style="3"/>
    <col min="6145" max="6145" width="6.33203125" style="3" customWidth="1"/>
    <col min="6146" max="6146" width="74.1640625" style="3" customWidth="1"/>
    <col min="6147" max="6147" width="7.5" style="3" customWidth="1"/>
    <col min="6148" max="6148" width="7" style="3" customWidth="1"/>
    <col min="6149" max="6149" width="10" style="3" bestFit="1" customWidth="1"/>
    <col min="6150" max="6150" width="10.6640625" style="3" bestFit="1" customWidth="1"/>
    <col min="6151" max="6151" width="8.83203125" style="3" customWidth="1"/>
    <col min="6152" max="6152" width="10.83203125" style="3" customWidth="1"/>
    <col min="6153" max="6153" width="14.83203125" style="3" customWidth="1"/>
    <col min="6154" max="6154" width="8.6640625" style="3" customWidth="1"/>
    <col min="6155" max="6155" width="10.33203125" style="3" bestFit="1" customWidth="1"/>
    <col min="6156" max="6400" width="9" style="3"/>
    <col min="6401" max="6401" width="6.33203125" style="3" customWidth="1"/>
    <col min="6402" max="6402" width="74.1640625" style="3" customWidth="1"/>
    <col min="6403" max="6403" width="7.5" style="3" customWidth="1"/>
    <col min="6404" max="6404" width="7" style="3" customWidth="1"/>
    <col min="6405" max="6405" width="10" style="3" bestFit="1" customWidth="1"/>
    <col min="6406" max="6406" width="10.6640625" style="3" bestFit="1" customWidth="1"/>
    <col min="6407" max="6407" width="8.83203125" style="3" customWidth="1"/>
    <col min="6408" max="6408" width="10.83203125" style="3" customWidth="1"/>
    <col min="6409" max="6409" width="14.83203125" style="3" customWidth="1"/>
    <col min="6410" max="6410" width="8.6640625" style="3" customWidth="1"/>
    <col min="6411" max="6411" width="10.33203125" style="3" bestFit="1" customWidth="1"/>
    <col min="6412" max="6656" width="9" style="3"/>
    <col min="6657" max="6657" width="6.33203125" style="3" customWidth="1"/>
    <col min="6658" max="6658" width="74.1640625" style="3" customWidth="1"/>
    <col min="6659" max="6659" width="7.5" style="3" customWidth="1"/>
    <col min="6660" max="6660" width="7" style="3" customWidth="1"/>
    <col min="6661" max="6661" width="10" style="3" bestFit="1" customWidth="1"/>
    <col min="6662" max="6662" width="10.6640625" style="3" bestFit="1" customWidth="1"/>
    <col min="6663" max="6663" width="8.83203125" style="3" customWidth="1"/>
    <col min="6664" max="6664" width="10.83203125" style="3" customWidth="1"/>
    <col min="6665" max="6665" width="14.83203125" style="3" customWidth="1"/>
    <col min="6666" max="6666" width="8.6640625" style="3" customWidth="1"/>
    <col min="6667" max="6667" width="10.33203125" style="3" bestFit="1" customWidth="1"/>
    <col min="6668" max="6912" width="9" style="3"/>
    <col min="6913" max="6913" width="6.33203125" style="3" customWidth="1"/>
    <col min="6914" max="6914" width="74.1640625" style="3" customWidth="1"/>
    <col min="6915" max="6915" width="7.5" style="3" customWidth="1"/>
    <col min="6916" max="6916" width="7" style="3" customWidth="1"/>
    <col min="6917" max="6917" width="10" style="3" bestFit="1" customWidth="1"/>
    <col min="6918" max="6918" width="10.6640625" style="3" bestFit="1" customWidth="1"/>
    <col min="6919" max="6919" width="8.83203125" style="3" customWidth="1"/>
    <col min="6920" max="6920" width="10.83203125" style="3" customWidth="1"/>
    <col min="6921" max="6921" width="14.83203125" style="3" customWidth="1"/>
    <col min="6922" max="6922" width="8.6640625" style="3" customWidth="1"/>
    <col min="6923" max="6923" width="10.33203125" style="3" bestFit="1" customWidth="1"/>
    <col min="6924" max="7168" width="9" style="3"/>
    <col min="7169" max="7169" width="6.33203125" style="3" customWidth="1"/>
    <col min="7170" max="7170" width="74.1640625" style="3" customWidth="1"/>
    <col min="7171" max="7171" width="7.5" style="3" customWidth="1"/>
    <col min="7172" max="7172" width="7" style="3" customWidth="1"/>
    <col min="7173" max="7173" width="10" style="3" bestFit="1" customWidth="1"/>
    <col min="7174" max="7174" width="10.6640625" style="3" bestFit="1" customWidth="1"/>
    <col min="7175" max="7175" width="8.83203125" style="3" customWidth="1"/>
    <col min="7176" max="7176" width="10.83203125" style="3" customWidth="1"/>
    <col min="7177" max="7177" width="14.83203125" style="3" customWidth="1"/>
    <col min="7178" max="7178" width="8.6640625" style="3" customWidth="1"/>
    <col min="7179" max="7179" width="10.33203125" style="3" bestFit="1" customWidth="1"/>
    <col min="7180" max="7424" width="9" style="3"/>
    <col min="7425" max="7425" width="6.33203125" style="3" customWidth="1"/>
    <col min="7426" max="7426" width="74.1640625" style="3" customWidth="1"/>
    <col min="7427" max="7427" width="7.5" style="3" customWidth="1"/>
    <col min="7428" max="7428" width="7" style="3" customWidth="1"/>
    <col min="7429" max="7429" width="10" style="3" bestFit="1" customWidth="1"/>
    <col min="7430" max="7430" width="10.6640625" style="3" bestFit="1" customWidth="1"/>
    <col min="7431" max="7431" width="8.83203125" style="3" customWidth="1"/>
    <col min="7432" max="7432" width="10.83203125" style="3" customWidth="1"/>
    <col min="7433" max="7433" width="14.83203125" style="3" customWidth="1"/>
    <col min="7434" max="7434" width="8.6640625" style="3" customWidth="1"/>
    <col min="7435" max="7435" width="10.33203125" style="3" bestFit="1" customWidth="1"/>
    <col min="7436" max="7680" width="9" style="3"/>
    <col min="7681" max="7681" width="6.33203125" style="3" customWidth="1"/>
    <col min="7682" max="7682" width="74.1640625" style="3" customWidth="1"/>
    <col min="7683" max="7683" width="7.5" style="3" customWidth="1"/>
    <col min="7684" max="7684" width="7" style="3" customWidth="1"/>
    <col min="7685" max="7685" width="10" style="3" bestFit="1" customWidth="1"/>
    <col min="7686" max="7686" width="10.6640625" style="3" bestFit="1" customWidth="1"/>
    <col min="7687" max="7687" width="8.83203125" style="3" customWidth="1"/>
    <col min="7688" max="7688" width="10.83203125" style="3" customWidth="1"/>
    <col min="7689" max="7689" width="14.83203125" style="3" customWidth="1"/>
    <col min="7690" max="7690" width="8.6640625" style="3" customWidth="1"/>
    <col min="7691" max="7691" width="10.33203125" style="3" bestFit="1" customWidth="1"/>
    <col min="7692" max="7936" width="9" style="3"/>
    <col min="7937" max="7937" width="6.33203125" style="3" customWidth="1"/>
    <col min="7938" max="7938" width="74.1640625" style="3" customWidth="1"/>
    <col min="7939" max="7939" width="7.5" style="3" customWidth="1"/>
    <col min="7940" max="7940" width="7" style="3" customWidth="1"/>
    <col min="7941" max="7941" width="10" style="3" bestFit="1" customWidth="1"/>
    <col min="7942" max="7942" width="10.6640625" style="3" bestFit="1" customWidth="1"/>
    <col min="7943" max="7943" width="8.83203125" style="3" customWidth="1"/>
    <col min="7944" max="7944" width="10.83203125" style="3" customWidth="1"/>
    <col min="7945" max="7945" width="14.83203125" style="3" customWidth="1"/>
    <col min="7946" max="7946" width="8.6640625" style="3" customWidth="1"/>
    <col min="7947" max="7947" width="10.33203125" style="3" bestFit="1" customWidth="1"/>
    <col min="7948" max="8192" width="9" style="3"/>
    <col min="8193" max="8193" width="6.33203125" style="3" customWidth="1"/>
    <col min="8194" max="8194" width="74.1640625" style="3" customWidth="1"/>
    <col min="8195" max="8195" width="7.5" style="3" customWidth="1"/>
    <col min="8196" max="8196" width="7" style="3" customWidth="1"/>
    <col min="8197" max="8197" width="10" style="3" bestFit="1" customWidth="1"/>
    <col min="8198" max="8198" width="10.6640625" style="3" bestFit="1" customWidth="1"/>
    <col min="8199" max="8199" width="8.83203125" style="3" customWidth="1"/>
    <col min="8200" max="8200" width="10.83203125" style="3" customWidth="1"/>
    <col min="8201" max="8201" width="14.83203125" style="3" customWidth="1"/>
    <col min="8202" max="8202" width="8.6640625" style="3" customWidth="1"/>
    <col min="8203" max="8203" width="10.33203125" style="3" bestFit="1" customWidth="1"/>
    <col min="8204" max="8448" width="9" style="3"/>
    <col min="8449" max="8449" width="6.33203125" style="3" customWidth="1"/>
    <col min="8450" max="8450" width="74.1640625" style="3" customWidth="1"/>
    <col min="8451" max="8451" width="7.5" style="3" customWidth="1"/>
    <col min="8452" max="8452" width="7" style="3" customWidth="1"/>
    <col min="8453" max="8453" width="10" style="3" bestFit="1" customWidth="1"/>
    <col min="8454" max="8454" width="10.6640625" style="3" bestFit="1" customWidth="1"/>
    <col min="8455" max="8455" width="8.83203125" style="3" customWidth="1"/>
    <col min="8456" max="8456" width="10.83203125" style="3" customWidth="1"/>
    <col min="8457" max="8457" width="14.83203125" style="3" customWidth="1"/>
    <col min="8458" max="8458" width="8.6640625" style="3" customWidth="1"/>
    <col min="8459" max="8459" width="10.33203125" style="3" bestFit="1" customWidth="1"/>
    <col min="8460" max="8704" width="9" style="3"/>
    <col min="8705" max="8705" width="6.33203125" style="3" customWidth="1"/>
    <col min="8706" max="8706" width="74.1640625" style="3" customWidth="1"/>
    <col min="8707" max="8707" width="7.5" style="3" customWidth="1"/>
    <col min="8708" max="8708" width="7" style="3" customWidth="1"/>
    <col min="8709" max="8709" width="10" style="3" bestFit="1" customWidth="1"/>
    <col min="8710" max="8710" width="10.6640625" style="3" bestFit="1" customWidth="1"/>
    <col min="8711" max="8711" width="8.83203125" style="3" customWidth="1"/>
    <col min="8712" max="8712" width="10.83203125" style="3" customWidth="1"/>
    <col min="8713" max="8713" width="14.83203125" style="3" customWidth="1"/>
    <col min="8714" max="8714" width="8.6640625" style="3" customWidth="1"/>
    <col min="8715" max="8715" width="10.33203125" style="3" bestFit="1" customWidth="1"/>
    <col min="8716" max="8960" width="9" style="3"/>
    <col min="8961" max="8961" width="6.33203125" style="3" customWidth="1"/>
    <col min="8962" max="8962" width="74.1640625" style="3" customWidth="1"/>
    <col min="8963" max="8963" width="7.5" style="3" customWidth="1"/>
    <col min="8964" max="8964" width="7" style="3" customWidth="1"/>
    <col min="8965" max="8965" width="10" style="3" bestFit="1" customWidth="1"/>
    <col min="8966" max="8966" width="10.6640625" style="3" bestFit="1" customWidth="1"/>
    <col min="8967" max="8967" width="8.83203125" style="3" customWidth="1"/>
    <col min="8968" max="8968" width="10.83203125" style="3" customWidth="1"/>
    <col min="8969" max="8969" width="14.83203125" style="3" customWidth="1"/>
    <col min="8970" max="8970" width="8.6640625" style="3" customWidth="1"/>
    <col min="8971" max="8971" width="10.33203125" style="3" bestFit="1" customWidth="1"/>
    <col min="8972" max="9216" width="9" style="3"/>
    <col min="9217" max="9217" width="6.33203125" style="3" customWidth="1"/>
    <col min="9218" max="9218" width="74.1640625" style="3" customWidth="1"/>
    <col min="9219" max="9219" width="7.5" style="3" customWidth="1"/>
    <col min="9220" max="9220" width="7" style="3" customWidth="1"/>
    <col min="9221" max="9221" width="10" style="3" bestFit="1" customWidth="1"/>
    <col min="9222" max="9222" width="10.6640625" style="3" bestFit="1" customWidth="1"/>
    <col min="9223" max="9223" width="8.83203125" style="3" customWidth="1"/>
    <col min="9224" max="9224" width="10.83203125" style="3" customWidth="1"/>
    <col min="9225" max="9225" width="14.83203125" style="3" customWidth="1"/>
    <col min="9226" max="9226" width="8.6640625" style="3" customWidth="1"/>
    <col min="9227" max="9227" width="10.33203125" style="3" bestFit="1" customWidth="1"/>
    <col min="9228" max="9472" width="9" style="3"/>
    <col min="9473" max="9473" width="6.33203125" style="3" customWidth="1"/>
    <col min="9474" max="9474" width="74.1640625" style="3" customWidth="1"/>
    <col min="9475" max="9475" width="7.5" style="3" customWidth="1"/>
    <col min="9476" max="9476" width="7" style="3" customWidth="1"/>
    <col min="9477" max="9477" width="10" style="3" bestFit="1" customWidth="1"/>
    <col min="9478" max="9478" width="10.6640625" style="3" bestFit="1" customWidth="1"/>
    <col min="9479" max="9479" width="8.83203125" style="3" customWidth="1"/>
    <col min="9480" max="9480" width="10.83203125" style="3" customWidth="1"/>
    <col min="9481" max="9481" width="14.83203125" style="3" customWidth="1"/>
    <col min="9482" max="9482" width="8.6640625" style="3" customWidth="1"/>
    <col min="9483" max="9483" width="10.33203125" style="3" bestFit="1" customWidth="1"/>
    <col min="9484" max="9728" width="9" style="3"/>
    <col min="9729" max="9729" width="6.33203125" style="3" customWidth="1"/>
    <col min="9730" max="9730" width="74.1640625" style="3" customWidth="1"/>
    <col min="9731" max="9731" width="7.5" style="3" customWidth="1"/>
    <col min="9732" max="9732" width="7" style="3" customWidth="1"/>
    <col min="9733" max="9733" width="10" style="3" bestFit="1" customWidth="1"/>
    <col min="9734" max="9734" width="10.6640625" style="3" bestFit="1" customWidth="1"/>
    <col min="9735" max="9735" width="8.83203125" style="3" customWidth="1"/>
    <col min="9736" max="9736" width="10.83203125" style="3" customWidth="1"/>
    <col min="9737" max="9737" width="14.83203125" style="3" customWidth="1"/>
    <col min="9738" max="9738" width="8.6640625" style="3" customWidth="1"/>
    <col min="9739" max="9739" width="10.33203125" style="3" bestFit="1" customWidth="1"/>
    <col min="9740" max="9984" width="9" style="3"/>
    <col min="9985" max="9985" width="6.33203125" style="3" customWidth="1"/>
    <col min="9986" max="9986" width="74.1640625" style="3" customWidth="1"/>
    <col min="9987" max="9987" width="7.5" style="3" customWidth="1"/>
    <col min="9988" max="9988" width="7" style="3" customWidth="1"/>
    <col min="9989" max="9989" width="10" style="3" bestFit="1" customWidth="1"/>
    <col min="9990" max="9990" width="10.6640625" style="3" bestFit="1" customWidth="1"/>
    <col min="9991" max="9991" width="8.83203125" style="3" customWidth="1"/>
    <col min="9992" max="9992" width="10.83203125" style="3" customWidth="1"/>
    <col min="9993" max="9993" width="14.83203125" style="3" customWidth="1"/>
    <col min="9994" max="9994" width="8.6640625" style="3" customWidth="1"/>
    <col min="9995" max="9995" width="10.33203125" style="3" bestFit="1" customWidth="1"/>
    <col min="9996" max="10240" width="9" style="3"/>
    <col min="10241" max="10241" width="6.33203125" style="3" customWidth="1"/>
    <col min="10242" max="10242" width="74.1640625" style="3" customWidth="1"/>
    <col min="10243" max="10243" width="7.5" style="3" customWidth="1"/>
    <col min="10244" max="10244" width="7" style="3" customWidth="1"/>
    <col min="10245" max="10245" width="10" style="3" bestFit="1" customWidth="1"/>
    <col min="10246" max="10246" width="10.6640625" style="3" bestFit="1" customWidth="1"/>
    <col min="10247" max="10247" width="8.83203125" style="3" customWidth="1"/>
    <col min="10248" max="10248" width="10.83203125" style="3" customWidth="1"/>
    <col min="10249" max="10249" width="14.83203125" style="3" customWidth="1"/>
    <col min="10250" max="10250" width="8.6640625" style="3" customWidth="1"/>
    <col min="10251" max="10251" width="10.33203125" style="3" bestFit="1" customWidth="1"/>
    <col min="10252" max="10496" width="9" style="3"/>
    <col min="10497" max="10497" width="6.33203125" style="3" customWidth="1"/>
    <col min="10498" max="10498" width="74.1640625" style="3" customWidth="1"/>
    <col min="10499" max="10499" width="7.5" style="3" customWidth="1"/>
    <col min="10500" max="10500" width="7" style="3" customWidth="1"/>
    <col min="10501" max="10501" width="10" style="3" bestFit="1" customWidth="1"/>
    <col min="10502" max="10502" width="10.6640625" style="3" bestFit="1" customWidth="1"/>
    <col min="10503" max="10503" width="8.83203125" style="3" customWidth="1"/>
    <col min="10504" max="10504" width="10.83203125" style="3" customWidth="1"/>
    <col min="10505" max="10505" width="14.83203125" style="3" customWidth="1"/>
    <col min="10506" max="10506" width="8.6640625" style="3" customWidth="1"/>
    <col min="10507" max="10507" width="10.33203125" style="3" bestFit="1" customWidth="1"/>
    <col min="10508" max="10752" width="9" style="3"/>
    <col min="10753" max="10753" width="6.33203125" style="3" customWidth="1"/>
    <col min="10754" max="10754" width="74.1640625" style="3" customWidth="1"/>
    <col min="10755" max="10755" width="7.5" style="3" customWidth="1"/>
    <col min="10756" max="10756" width="7" style="3" customWidth="1"/>
    <col min="10757" max="10757" width="10" style="3" bestFit="1" customWidth="1"/>
    <col min="10758" max="10758" width="10.6640625" style="3" bestFit="1" customWidth="1"/>
    <col min="10759" max="10759" width="8.83203125" style="3" customWidth="1"/>
    <col min="10760" max="10760" width="10.83203125" style="3" customWidth="1"/>
    <col min="10761" max="10761" width="14.83203125" style="3" customWidth="1"/>
    <col min="10762" max="10762" width="8.6640625" style="3" customWidth="1"/>
    <col min="10763" max="10763" width="10.33203125" style="3" bestFit="1" customWidth="1"/>
    <col min="10764" max="11008" width="9" style="3"/>
    <col min="11009" max="11009" width="6.33203125" style="3" customWidth="1"/>
    <col min="11010" max="11010" width="74.1640625" style="3" customWidth="1"/>
    <col min="11011" max="11011" width="7.5" style="3" customWidth="1"/>
    <col min="11012" max="11012" width="7" style="3" customWidth="1"/>
    <col min="11013" max="11013" width="10" style="3" bestFit="1" customWidth="1"/>
    <col min="11014" max="11014" width="10.6640625" style="3" bestFit="1" customWidth="1"/>
    <col min="11015" max="11015" width="8.83203125" style="3" customWidth="1"/>
    <col min="11016" max="11016" width="10.83203125" style="3" customWidth="1"/>
    <col min="11017" max="11017" width="14.83203125" style="3" customWidth="1"/>
    <col min="11018" max="11018" width="8.6640625" style="3" customWidth="1"/>
    <col min="11019" max="11019" width="10.33203125" style="3" bestFit="1" customWidth="1"/>
    <col min="11020" max="11264" width="9" style="3"/>
    <col min="11265" max="11265" width="6.33203125" style="3" customWidth="1"/>
    <col min="11266" max="11266" width="74.1640625" style="3" customWidth="1"/>
    <col min="11267" max="11267" width="7.5" style="3" customWidth="1"/>
    <col min="11268" max="11268" width="7" style="3" customWidth="1"/>
    <col min="11269" max="11269" width="10" style="3" bestFit="1" customWidth="1"/>
    <col min="11270" max="11270" width="10.6640625" style="3" bestFit="1" customWidth="1"/>
    <col min="11271" max="11271" width="8.83203125" style="3" customWidth="1"/>
    <col min="11272" max="11272" width="10.83203125" style="3" customWidth="1"/>
    <col min="11273" max="11273" width="14.83203125" style="3" customWidth="1"/>
    <col min="11274" max="11274" width="8.6640625" style="3" customWidth="1"/>
    <col min="11275" max="11275" width="10.33203125" style="3" bestFit="1" customWidth="1"/>
    <col min="11276" max="11520" width="9" style="3"/>
    <col min="11521" max="11521" width="6.33203125" style="3" customWidth="1"/>
    <col min="11522" max="11522" width="74.1640625" style="3" customWidth="1"/>
    <col min="11523" max="11523" width="7.5" style="3" customWidth="1"/>
    <col min="11524" max="11524" width="7" style="3" customWidth="1"/>
    <col min="11525" max="11525" width="10" style="3" bestFit="1" customWidth="1"/>
    <col min="11526" max="11526" width="10.6640625" style="3" bestFit="1" customWidth="1"/>
    <col min="11527" max="11527" width="8.83203125" style="3" customWidth="1"/>
    <col min="11528" max="11528" width="10.83203125" style="3" customWidth="1"/>
    <col min="11529" max="11529" width="14.83203125" style="3" customWidth="1"/>
    <col min="11530" max="11530" width="8.6640625" style="3" customWidth="1"/>
    <col min="11531" max="11531" width="10.33203125" style="3" bestFit="1" customWidth="1"/>
    <col min="11532" max="11776" width="9" style="3"/>
    <col min="11777" max="11777" width="6.33203125" style="3" customWidth="1"/>
    <col min="11778" max="11778" width="74.1640625" style="3" customWidth="1"/>
    <col min="11779" max="11779" width="7.5" style="3" customWidth="1"/>
    <col min="11780" max="11780" width="7" style="3" customWidth="1"/>
    <col min="11781" max="11781" width="10" style="3" bestFit="1" customWidth="1"/>
    <col min="11782" max="11782" width="10.6640625" style="3" bestFit="1" customWidth="1"/>
    <col min="11783" max="11783" width="8.83203125" style="3" customWidth="1"/>
    <col min="11784" max="11784" width="10.83203125" style="3" customWidth="1"/>
    <col min="11785" max="11785" width="14.83203125" style="3" customWidth="1"/>
    <col min="11786" max="11786" width="8.6640625" style="3" customWidth="1"/>
    <col min="11787" max="11787" width="10.33203125" style="3" bestFit="1" customWidth="1"/>
    <col min="11788" max="12032" width="9" style="3"/>
    <col min="12033" max="12033" width="6.33203125" style="3" customWidth="1"/>
    <col min="12034" max="12034" width="74.1640625" style="3" customWidth="1"/>
    <col min="12035" max="12035" width="7.5" style="3" customWidth="1"/>
    <col min="12036" max="12036" width="7" style="3" customWidth="1"/>
    <col min="12037" max="12037" width="10" style="3" bestFit="1" customWidth="1"/>
    <col min="12038" max="12038" width="10.6640625" style="3" bestFit="1" customWidth="1"/>
    <col min="12039" max="12039" width="8.83203125" style="3" customWidth="1"/>
    <col min="12040" max="12040" width="10.83203125" style="3" customWidth="1"/>
    <col min="12041" max="12041" width="14.83203125" style="3" customWidth="1"/>
    <col min="12042" max="12042" width="8.6640625" style="3" customWidth="1"/>
    <col min="12043" max="12043" width="10.33203125" style="3" bestFit="1" customWidth="1"/>
    <col min="12044" max="12288" width="9" style="3"/>
    <col min="12289" max="12289" width="6.33203125" style="3" customWidth="1"/>
    <col min="12290" max="12290" width="74.1640625" style="3" customWidth="1"/>
    <col min="12291" max="12291" width="7.5" style="3" customWidth="1"/>
    <col min="12292" max="12292" width="7" style="3" customWidth="1"/>
    <col min="12293" max="12293" width="10" style="3" bestFit="1" customWidth="1"/>
    <col min="12294" max="12294" width="10.6640625" style="3" bestFit="1" customWidth="1"/>
    <col min="12295" max="12295" width="8.83203125" style="3" customWidth="1"/>
    <col min="12296" max="12296" width="10.83203125" style="3" customWidth="1"/>
    <col min="12297" max="12297" width="14.83203125" style="3" customWidth="1"/>
    <col min="12298" max="12298" width="8.6640625" style="3" customWidth="1"/>
    <col min="12299" max="12299" width="10.33203125" style="3" bestFit="1" customWidth="1"/>
    <col min="12300" max="12544" width="9" style="3"/>
    <col min="12545" max="12545" width="6.33203125" style="3" customWidth="1"/>
    <col min="12546" max="12546" width="74.1640625" style="3" customWidth="1"/>
    <col min="12547" max="12547" width="7.5" style="3" customWidth="1"/>
    <col min="12548" max="12548" width="7" style="3" customWidth="1"/>
    <col min="12549" max="12549" width="10" style="3" bestFit="1" customWidth="1"/>
    <col min="12550" max="12550" width="10.6640625" style="3" bestFit="1" customWidth="1"/>
    <col min="12551" max="12551" width="8.83203125" style="3" customWidth="1"/>
    <col min="12552" max="12552" width="10.83203125" style="3" customWidth="1"/>
    <col min="12553" max="12553" width="14.83203125" style="3" customWidth="1"/>
    <col min="12554" max="12554" width="8.6640625" style="3" customWidth="1"/>
    <col min="12555" max="12555" width="10.33203125" style="3" bestFit="1" customWidth="1"/>
    <col min="12556" max="12800" width="9" style="3"/>
    <col min="12801" max="12801" width="6.33203125" style="3" customWidth="1"/>
    <col min="12802" max="12802" width="74.1640625" style="3" customWidth="1"/>
    <col min="12803" max="12803" width="7.5" style="3" customWidth="1"/>
    <col min="12804" max="12804" width="7" style="3" customWidth="1"/>
    <col min="12805" max="12805" width="10" style="3" bestFit="1" customWidth="1"/>
    <col min="12806" max="12806" width="10.6640625" style="3" bestFit="1" customWidth="1"/>
    <col min="12807" max="12807" width="8.83203125" style="3" customWidth="1"/>
    <col min="12808" max="12808" width="10.83203125" style="3" customWidth="1"/>
    <col min="12809" max="12809" width="14.83203125" style="3" customWidth="1"/>
    <col min="12810" max="12810" width="8.6640625" style="3" customWidth="1"/>
    <col min="12811" max="12811" width="10.33203125" style="3" bestFit="1" customWidth="1"/>
    <col min="12812" max="13056" width="9" style="3"/>
    <col min="13057" max="13057" width="6.33203125" style="3" customWidth="1"/>
    <col min="13058" max="13058" width="74.1640625" style="3" customWidth="1"/>
    <col min="13059" max="13059" width="7.5" style="3" customWidth="1"/>
    <col min="13060" max="13060" width="7" style="3" customWidth="1"/>
    <col min="13061" max="13061" width="10" style="3" bestFit="1" customWidth="1"/>
    <col min="13062" max="13062" width="10.6640625" style="3" bestFit="1" customWidth="1"/>
    <col min="13063" max="13063" width="8.83203125" style="3" customWidth="1"/>
    <col min="13064" max="13064" width="10.83203125" style="3" customWidth="1"/>
    <col min="13065" max="13065" width="14.83203125" style="3" customWidth="1"/>
    <col min="13066" max="13066" width="8.6640625" style="3" customWidth="1"/>
    <col min="13067" max="13067" width="10.33203125" style="3" bestFit="1" customWidth="1"/>
    <col min="13068" max="13312" width="9" style="3"/>
    <col min="13313" max="13313" width="6.33203125" style="3" customWidth="1"/>
    <col min="13314" max="13314" width="74.1640625" style="3" customWidth="1"/>
    <col min="13315" max="13315" width="7.5" style="3" customWidth="1"/>
    <col min="13316" max="13316" width="7" style="3" customWidth="1"/>
    <col min="13317" max="13317" width="10" style="3" bestFit="1" customWidth="1"/>
    <col min="13318" max="13318" width="10.6640625" style="3" bestFit="1" customWidth="1"/>
    <col min="13319" max="13319" width="8.83203125" style="3" customWidth="1"/>
    <col min="13320" max="13320" width="10.83203125" style="3" customWidth="1"/>
    <col min="13321" max="13321" width="14.83203125" style="3" customWidth="1"/>
    <col min="13322" max="13322" width="8.6640625" style="3" customWidth="1"/>
    <col min="13323" max="13323" width="10.33203125" style="3" bestFit="1" customWidth="1"/>
    <col min="13324" max="13568" width="9" style="3"/>
    <col min="13569" max="13569" width="6.33203125" style="3" customWidth="1"/>
    <col min="13570" max="13570" width="74.1640625" style="3" customWidth="1"/>
    <col min="13571" max="13571" width="7.5" style="3" customWidth="1"/>
    <col min="13572" max="13572" width="7" style="3" customWidth="1"/>
    <col min="13573" max="13573" width="10" style="3" bestFit="1" customWidth="1"/>
    <col min="13574" max="13574" width="10.6640625" style="3" bestFit="1" customWidth="1"/>
    <col min="13575" max="13575" width="8.83203125" style="3" customWidth="1"/>
    <col min="13576" max="13576" width="10.83203125" style="3" customWidth="1"/>
    <col min="13577" max="13577" width="14.83203125" style="3" customWidth="1"/>
    <col min="13578" max="13578" width="8.6640625" style="3" customWidth="1"/>
    <col min="13579" max="13579" width="10.33203125" style="3" bestFit="1" customWidth="1"/>
    <col min="13580" max="13824" width="9" style="3"/>
    <col min="13825" max="13825" width="6.33203125" style="3" customWidth="1"/>
    <col min="13826" max="13826" width="74.1640625" style="3" customWidth="1"/>
    <col min="13827" max="13827" width="7.5" style="3" customWidth="1"/>
    <col min="13828" max="13828" width="7" style="3" customWidth="1"/>
    <col min="13829" max="13829" width="10" style="3" bestFit="1" customWidth="1"/>
    <col min="13830" max="13830" width="10.6640625" style="3" bestFit="1" customWidth="1"/>
    <col min="13831" max="13831" width="8.83203125" style="3" customWidth="1"/>
    <col min="13832" max="13832" width="10.83203125" style="3" customWidth="1"/>
    <col min="13833" max="13833" width="14.83203125" style="3" customWidth="1"/>
    <col min="13834" max="13834" width="8.6640625" style="3" customWidth="1"/>
    <col min="13835" max="13835" width="10.33203125" style="3" bestFit="1" customWidth="1"/>
    <col min="13836" max="14080" width="9" style="3"/>
    <col min="14081" max="14081" width="6.33203125" style="3" customWidth="1"/>
    <col min="14082" max="14082" width="74.1640625" style="3" customWidth="1"/>
    <col min="14083" max="14083" width="7.5" style="3" customWidth="1"/>
    <col min="14084" max="14084" width="7" style="3" customWidth="1"/>
    <col min="14085" max="14085" width="10" style="3" bestFit="1" customWidth="1"/>
    <col min="14086" max="14086" width="10.6640625" style="3" bestFit="1" customWidth="1"/>
    <col min="14087" max="14087" width="8.83203125" style="3" customWidth="1"/>
    <col min="14088" max="14088" width="10.83203125" style="3" customWidth="1"/>
    <col min="14089" max="14089" width="14.83203125" style="3" customWidth="1"/>
    <col min="14090" max="14090" width="8.6640625" style="3" customWidth="1"/>
    <col min="14091" max="14091" width="10.33203125" style="3" bestFit="1" customWidth="1"/>
    <col min="14092" max="14336" width="9" style="3"/>
    <col min="14337" max="14337" width="6.33203125" style="3" customWidth="1"/>
    <col min="14338" max="14338" width="74.1640625" style="3" customWidth="1"/>
    <col min="14339" max="14339" width="7.5" style="3" customWidth="1"/>
    <col min="14340" max="14340" width="7" style="3" customWidth="1"/>
    <col min="14341" max="14341" width="10" style="3" bestFit="1" customWidth="1"/>
    <col min="14342" max="14342" width="10.6640625" style="3" bestFit="1" customWidth="1"/>
    <col min="14343" max="14343" width="8.83203125" style="3" customWidth="1"/>
    <col min="14344" max="14344" width="10.83203125" style="3" customWidth="1"/>
    <col min="14345" max="14345" width="14.83203125" style="3" customWidth="1"/>
    <col min="14346" max="14346" width="8.6640625" style="3" customWidth="1"/>
    <col min="14347" max="14347" width="10.33203125" style="3" bestFit="1" customWidth="1"/>
    <col min="14348" max="14592" width="9" style="3"/>
    <col min="14593" max="14593" width="6.33203125" style="3" customWidth="1"/>
    <col min="14594" max="14594" width="74.1640625" style="3" customWidth="1"/>
    <col min="14595" max="14595" width="7.5" style="3" customWidth="1"/>
    <col min="14596" max="14596" width="7" style="3" customWidth="1"/>
    <col min="14597" max="14597" width="10" style="3" bestFit="1" customWidth="1"/>
    <col min="14598" max="14598" width="10.6640625" style="3" bestFit="1" customWidth="1"/>
    <col min="14599" max="14599" width="8.83203125" style="3" customWidth="1"/>
    <col min="14600" max="14600" width="10.83203125" style="3" customWidth="1"/>
    <col min="14601" max="14601" width="14.83203125" style="3" customWidth="1"/>
    <col min="14602" max="14602" width="8.6640625" style="3" customWidth="1"/>
    <col min="14603" max="14603" width="10.33203125" style="3" bestFit="1" customWidth="1"/>
    <col min="14604" max="14848" width="9" style="3"/>
    <col min="14849" max="14849" width="6.33203125" style="3" customWidth="1"/>
    <col min="14850" max="14850" width="74.1640625" style="3" customWidth="1"/>
    <col min="14851" max="14851" width="7.5" style="3" customWidth="1"/>
    <col min="14852" max="14852" width="7" style="3" customWidth="1"/>
    <col min="14853" max="14853" width="10" style="3" bestFit="1" customWidth="1"/>
    <col min="14854" max="14854" width="10.6640625" style="3" bestFit="1" customWidth="1"/>
    <col min="14855" max="14855" width="8.83203125" style="3" customWidth="1"/>
    <col min="14856" max="14856" width="10.83203125" style="3" customWidth="1"/>
    <col min="14857" max="14857" width="14.83203125" style="3" customWidth="1"/>
    <col min="14858" max="14858" width="8.6640625" style="3" customWidth="1"/>
    <col min="14859" max="14859" width="10.33203125" style="3" bestFit="1" customWidth="1"/>
    <col min="14860" max="15104" width="9" style="3"/>
    <col min="15105" max="15105" width="6.33203125" style="3" customWidth="1"/>
    <col min="15106" max="15106" width="74.1640625" style="3" customWidth="1"/>
    <col min="15107" max="15107" width="7.5" style="3" customWidth="1"/>
    <col min="15108" max="15108" width="7" style="3" customWidth="1"/>
    <col min="15109" max="15109" width="10" style="3" bestFit="1" customWidth="1"/>
    <col min="15110" max="15110" width="10.6640625" style="3" bestFit="1" customWidth="1"/>
    <col min="15111" max="15111" width="8.83203125" style="3" customWidth="1"/>
    <col min="15112" max="15112" width="10.83203125" style="3" customWidth="1"/>
    <col min="15113" max="15113" width="14.83203125" style="3" customWidth="1"/>
    <col min="15114" max="15114" width="8.6640625" style="3" customWidth="1"/>
    <col min="15115" max="15115" width="10.33203125" style="3" bestFit="1" customWidth="1"/>
    <col min="15116" max="15360" width="9" style="3"/>
    <col min="15361" max="15361" width="6.33203125" style="3" customWidth="1"/>
    <col min="15362" max="15362" width="74.1640625" style="3" customWidth="1"/>
    <col min="15363" max="15363" width="7.5" style="3" customWidth="1"/>
    <col min="15364" max="15364" width="7" style="3" customWidth="1"/>
    <col min="15365" max="15365" width="10" style="3" bestFit="1" customWidth="1"/>
    <col min="15366" max="15366" width="10.6640625" style="3" bestFit="1" customWidth="1"/>
    <col min="15367" max="15367" width="8.83203125" style="3" customWidth="1"/>
    <col min="15368" max="15368" width="10.83203125" style="3" customWidth="1"/>
    <col min="15369" max="15369" width="14.83203125" style="3" customWidth="1"/>
    <col min="15370" max="15370" width="8.6640625" style="3" customWidth="1"/>
    <col min="15371" max="15371" width="10.33203125" style="3" bestFit="1" customWidth="1"/>
    <col min="15372" max="15616" width="9" style="3"/>
    <col min="15617" max="15617" width="6.33203125" style="3" customWidth="1"/>
    <col min="15618" max="15618" width="74.1640625" style="3" customWidth="1"/>
    <col min="15619" max="15619" width="7.5" style="3" customWidth="1"/>
    <col min="15620" max="15620" width="7" style="3" customWidth="1"/>
    <col min="15621" max="15621" width="10" style="3" bestFit="1" customWidth="1"/>
    <col min="15622" max="15622" width="10.6640625" style="3" bestFit="1" customWidth="1"/>
    <col min="15623" max="15623" width="8.83203125" style="3" customWidth="1"/>
    <col min="15624" max="15624" width="10.83203125" style="3" customWidth="1"/>
    <col min="15625" max="15625" width="14.83203125" style="3" customWidth="1"/>
    <col min="15626" max="15626" width="8.6640625" style="3" customWidth="1"/>
    <col min="15627" max="15627" width="10.33203125" style="3" bestFit="1" customWidth="1"/>
    <col min="15628" max="15872" width="9" style="3"/>
    <col min="15873" max="15873" width="6.33203125" style="3" customWidth="1"/>
    <col min="15874" max="15874" width="74.1640625" style="3" customWidth="1"/>
    <col min="15875" max="15875" width="7.5" style="3" customWidth="1"/>
    <col min="15876" max="15876" width="7" style="3" customWidth="1"/>
    <col min="15877" max="15877" width="10" style="3" bestFit="1" customWidth="1"/>
    <col min="15878" max="15878" width="10.6640625" style="3" bestFit="1" customWidth="1"/>
    <col min="15879" max="15879" width="8.83203125" style="3" customWidth="1"/>
    <col min="15880" max="15880" width="10.83203125" style="3" customWidth="1"/>
    <col min="15881" max="15881" width="14.83203125" style="3" customWidth="1"/>
    <col min="15882" max="15882" width="8.6640625" style="3" customWidth="1"/>
    <col min="15883" max="15883" width="10.33203125" style="3" bestFit="1" customWidth="1"/>
    <col min="15884" max="16128" width="9" style="3"/>
    <col min="16129" max="16129" width="6.33203125" style="3" customWidth="1"/>
    <col min="16130" max="16130" width="74.1640625" style="3" customWidth="1"/>
    <col min="16131" max="16131" width="7.5" style="3" customWidth="1"/>
    <col min="16132" max="16132" width="7" style="3" customWidth="1"/>
    <col min="16133" max="16133" width="10" style="3" bestFit="1" customWidth="1"/>
    <col min="16134" max="16134" width="10.6640625" style="3" bestFit="1" customWidth="1"/>
    <col min="16135" max="16135" width="8.83203125" style="3" customWidth="1"/>
    <col min="16136" max="16136" width="10.83203125" style="3" customWidth="1"/>
    <col min="16137" max="16137" width="14.83203125" style="3" customWidth="1"/>
    <col min="16138" max="16138" width="8.6640625" style="3" customWidth="1"/>
    <col min="16139" max="16139" width="10.33203125" style="3" bestFit="1" customWidth="1"/>
    <col min="16140" max="16384" width="9" style="3"/>
  </cols>
  <sheetData>
    <row r="1" spans="1:10" s="39" customFormat="1" x14ac:dyDescent="0.5">
      <c r="A1" s="106"/>
      <c r="E1" s="97"/>
      <c r="I1" s="39" t="s">
        <v>62</v>
      </c>
      <c r="J1" s="322">
        <v>1</v>
      </c>
    </row>
    <row r="2" spans="1:10" s="39" customFormat="1" x14ac:dyDescent="0.5">
      <c r="A2" s="398" t="s">
        <v>63</v>
      </c>
      <c r="B2" s="398"/>
      <c r="C2" s="398"/>
      <c r="D2" s="398"/>
      <c r="E2" s="398"/>
      <c r="F2" s="398"/>
      <c r="G2" s="398"/>
      <c r="H2" s="398"/>
      <c r="I2" s="398"/>
      <c r="J2" s="398"/>
    </row>
    <row r="3" spans="1:10" s="42" customFormat="1" ht="24" x14ac:dyDescent="0.55000000000000004">
      <c r="A3" s="399" t="s">
        <v>68</v>
      </c>
      <c r="B3" s="399"/>
      <c r="C3" s="399"/>
      <c r="D3" s="399"/>
      <c r="E3" s="399"/>
      <c r="F3" s="399"/>
      <c r="G3" s="399"/>
      <c r="H3" s="41"/>
      <c r="I3" s="41"/>
      <c r="J3" s="323"/>
    </row>
    <row r="4" spans="1:10" s="42" customFormat="1" ht="24" x14ac:dyDescent="0.55000000000000004">
      <c r="A4" s="400" t="s">
        <v>1715</v>
      </c>
      <c r="B4" s="400"/>
      <c r="C4" s="400"/>
      <c r="D4" s="400"/>
      <c r="E4" s="400"/>
      <c r="F4" s="400"/>
      <c r="G4" s="400"/>
      <c r="H4" s="43"/>
      <c r="I4" s="43"/>
      <c r="J4" s="324"/>
    </row>
    <row r="5" spans="1:10" s="42" customFormat="1" ht="24" x14ac:dyDescent="0.55000000000000004">
      <c r="A5" s="400" t="s">
        <v>1714</v>
      </c>
      <c r="B5" s="400"/>
      <c r="C5" s="44"/>
      <c r="D5" s="44" t="s">
        <v>64</v>
      </c>
      <c r="E5" s="98"/>
      <c r="F5" s="44"/>
      <c r="G5" s="44"/>
      <c r="H5" s="43"/>
      <c r="I5" s="43"/>
      <c r="J5" s="324"/>
    </row>
    <row r="6" spans="1:10" s="42" customFormat="1" ht="24" x14ac:dyDescent="0.55000000000000004">
      <c r="A6" s="400" t="s">
        <v>1713</v>
      </c>
      <c r="B6" s="400"/>
      <c r="C6" s="400"/>
      <c r="D6" s="400"/>
      <c r="E6" s="400"/>
      <c r="F6" s="400"/>
      <c r="G6" s="400"/>
      <c r="H6" s="43"/>
      <c r="I6" s="43"/>
      <c r="J6" s="324"/>
    </row>
    <row r="7" spans="1:10" s="42" customFormat="1" ht="24" x14ac:dyDescent="0.55000000000000004">
      <c r="A7" s="312" t="s">
        <v>1712</v>
      </c>
      <c r="B7" s="45"/>
      <c r="C7" s="45"/>
      <c r="D7" s="312" t="s">
        <v>65</v>
      </c>
      <c r="E7" s="99"/>
      <c r="F7" s="46" t="s">
        <v>66</v>
      </c>
      <c r="G7" s="312"/>
      <c r="H7" s="43"/>
      <c r="I7" s="43"/>
      <c r="J7" s="325">
        <f ca="1">TODAY()</f>
        <v>44125</v>
      </c>
    </row>
    <row r="8" spans="1:10" s="39" customFormat="1" ht="22.5" thickBot="1" x14ac:dyDescent="0.55000000000000004">
      <c r="A8" s="226"/>
      <c r="B8" s="185"/>
      <c r="D8" s="218"/>
      <c r="E8" s="218"/>
      <c r="F8" s="218"/>
      <c r="G8" s="218"/>
      <c r="H8" s="218"/>
      <c r="I8" s="218"/>
      <c r="J8" s="208" t="s">
        <v>67</v>
      </c>
    </row>
    <row r="9" spans="1:10" s="36" customFormat="1" ht="18.75" thickTop="1" x14ac:dyDescent="0.4">
      <c r="A9" s="405" t="s">
        <v>59</v>
      </c>
      <c r="B9" s="393" t="s">
        <v>1</v>
      </c>
      <c r="C9" s="395" t="s">
        <v>2</v>
      </c>
      <c r="D9" s="395" t="s">
        <v>3</v>
      </c>
      <c r="E9" s="404" t="s">
        <v>8</v>
      </c>
      <c r="F9" s="404"/>
      <c r="G9" s="404" t="s">
        <v>60</v>
      </c>
      <c r="H9" s="404"/>
      <c r="I9" s="229" t="s">
        <v>21</v>
      </c>
      <c r="J9" s="393" t="s">
        <v>5</v>
      </c>
    </row>
    <row r="10" spans="1:10" s="36" customFormat="1" ht="18.75" thickBot="1" x14ac:dyDescent="0.45">
      <c r="A10" s="406"/>
      <c r="B10" s="394"/>
      <c r="C10" s="396"/>
      <c r="D10" s="396"/>
      <c r="E10" s="230" t="s">
        <v>61</v>
      </c>
      <c r="F10" s="230" t="s">
        <v>4</v>
      </c>
      <c r="G10" s="230" t="s">
        <v>61</v>
      </c>
      <c r="H10" s="230" t="s">
        <v>4</v>
      </c>
      <c r="I10" s="231" t="s">
        <v>0</v>
      </c>
      <c r="J10" s="394"/>
    </row>
    <row r="11" spans="1:10" ht="22.5" thickTop="1" x14ac:dyDescent="0.5">
      <c r="A11" s="219">
        <v>7</v>
      </c>
      <c r="B11" s="210" t="s">
        <v>295</v>
      </c>
      <c r="C11" s="9"/>
      <c r="D11" s="32"/>
      <c r="E11" s="177"/>
      <c r="F11" s="30"/>
      <c r="G11" s="30"/>
      <c r="H11" s="31"/>
      <c r="I11" s="30"/>
      <c r="J11" s="114"/>
    </row>
    <row r="12" spans="1:10" s="5" customFormat="1" x14ac:dyDescent="0.5">
      <c r="A12" s="219">
        <v>7.1</v>
      </c>
      <c r="B12" s="211" t="s">
        <v>527</v>
      </c>
      <c r="C12" s="16"/>
      <c r="D12" s="32"/>
      <c r="E12" s="29"/>
      <c r="F12" s="232"/>
      <c r="G12" s="30"/>
      <c r="H12" s="31"/>
      <c r="I12" s="30"/>
      <c r="J12" s="114"/>
    </row>
    <row r="13" spans="1:10" ht="65.25" x14ac:dyDescent="0.5">
      <c r="A13" s="32" t="s">
        <v>528</v>
      </c>
      <c r="B13" s="14" t="s">
        <v>543</v>
      </c>
      <c r="C13" s="9"/>
      <c r="D13" s="32" t="s">
        <v>9</v>
      </c>
      <c r="E13" s="29">
        <v>980</v>
      </c>
      <c r="F13" s="233">
        <f>E13*C13</f>
        <v>0</v>
      </c>
      <c r="G13" s="30">
        <v>80</v>
      </c>
      <c r="H13" s="233">
        <f>G13*C13</f>
        <v>0</v>
      </c>
      <c r="I13" s="233">
        <f>H13+F13</f>
        <v>0</v>
      </c>
      <c r="J13" s="114" t="s">
        <v>533</v>
      </c>
    </row>
    <row r="14" spans="1:10" ht="65.25" x14ac:dyDescent="0.5">
      <c r="A14" s="32" t="s">
        <v>529</v>
      </c>
      <c r="B14" s="14" t="s">
        <v>544</v>
      </c>
      <c r="C14" s="9"/>
      <c r="D14" s="32" t="s">
        <v>9</v>
      </c>
      <c r="E14" s="29">
        <v>320</v>
      </c>
      <c r="F14" s="233">
        <f>E14*C14</f>
        <v>0</v>
      </c>
      <c r="G14" s="30">
        <v>70</v>
      </c>
      <c r="H14" s="233">
        <f>G14*C14</f>
        <v>0</v>
      </c>
      <c r="I14" s="233">
        <f>H14+F14</f>
        <v>0</v>
      </c>
      <c r="J14" s="114" t="s">
        <v>534</v>
      </c>
    </row>
    <row r="15" spans="1:10" ht="108.75" x14ac:dyDescent="0.5">
      <c r="A15" s="32" t="s">
        <v>530</v>
      </c>
      <c r="B15" s="14" t="s">
        <v>1717</v>
      </c>
      <c r="C15" s="9"/>
      <c r="D15" s="32" t="s">
        <v>9</v>
      </c>
      <c r="E15" s="29">
        <v>750</v>
      </c>
      <c r="F15" s="233">
        <f>E15*C15</f>
        <v>0</v>
      </c>
      <c r="G15" s="30">
        <v>70</v>
      </c>
      <c r="H15" s="233">
        <f>G15*C15</f>
        <v>0</v>
      </c>
      <c r="I15" s="233">
        <f>H15+F15</f>
        <v>0</v>
      </c>
      <c r="J15" s="114" t="s">
        <v>535</v>
      </c>
    </row>
    <row r="16" spans="1:10" x14ac:dyDescent="0.5">
      <c r="A16" s="32" t="s">
        <v>532</v>
      </c>
      <c r="B16" s="14" t="s">
        <v>531</v>
      </c>
      <c r="C16" s="9"/>
      <c r="D16" s="32" t="s">
        <v>17</v>
      </c>
      <c r="E16" s="29">
        <v>200</v>
      </c>
      <c r="F16" s="233">
        <f>E16*C16</f>
        <v>0</v>
      </c>
      <c r="G16" s="30">
        <v>50</v>
      </c>
      <c r="H16" s="233">
        <f>G16*C16</f>
        <v>0</v>
      </c>
      <c r="I16" s="233">
        <f>H16+F16</f>
        <v>0</v>
      </c>
      <c r="J16" s="114" t="s">
        <v>299</v>
      </c>
    </row>
    <row r="17" spans="1:10" ht="108.75" x14ac:dyDescent="0.5">
      <c r="A17" s="32" t="s">
        <v>1711</v>
      </c>
      <c r="B17" s="14" t="s">
        <v>1718</v>
      </c>
      <c r="C17" s="9"/>
      <c r="D17" s="32" t="s">
        <v>9</v>
      </c>
      <c r="E17" s="29">
        <v>535</v>
      </c>
      <c r="F17" s="233">
        <f>E17*C17</f>
        <v>0</v>
      </c>
      <c r="G17" s="30">
        <v>70</v>
      </c>
      <c r="H17" s="233">
        <f>G17*C17</f>
        <v>0</v>
      </c>
      <c r="I17" s="233">
        <f>H17+F17</f>
        <v>0</v>
      </c>
      <c r="J17" s="114" t="s">
        <v>535</v>
      </c>
    </row>
    <row r="18" spans="1:10" x14ac:dyDescent="0.5">
      <c r="A18" s="32"/>
      <c r="B18" s="14"/>
      <c r="C18" s="9"/>
      <c r="D18" s="32"/>
      <c r="E18" s="29"/>
      <c r="F18" s="233"/>
      <c r="G18" s="30"/>
      <c r="H18" s="233"/>
      <c r="I18" s="233"/>
      <c r="J18" s="114"/>
    </row>
    <row r="19" spans="1:10" x14ac:dyDescent="0.5">
      <c r="A19" s="32"/>
      <c r="B19" s="14"/>
      <c r="C19" s="9"/>
      <c r="D19" s="32"/>
      <c r="E19" s="29"/>
      <c r="F19" s="233"/>
      <c r="G19" s="30"/>
      <c r="H19" s="233"/>
      <c r="I19" s="233"/>
      <c r="J19" s="114"/>
    </row>
    <row r="20" spans="1:10" x14ac:dyDescent="0.5">
      <c r="A20" s="32"/>
      <c r="B20" s="14"/>
      <c r="C20" s="9"/>
      <c r="D20" s="32"/>
      <c r="E20" s="29"/>
      <c r="F20" s="233"/>
      <c r="G20" s="30"/>
      <c r="H20" s="233"/>
      <c r="I20" s="233"/>
      <c r="J20" s="114"/>
    </row>
    <row r="21" spans="1:10" x14ac:dyDescent="0.5">
      <c r="A21" s="32"/>
      <c r="B21" s="14"/>
      <c r="C21" s="9"/>
      <c r="D21" s="32"/>
      <c r="E21" s="29"/>
      <c r="F21" s="233"/>
      <c r="G21" s="30"/>
      <c r="H21" s="233"/>
      <c r="I21" s="233"/>
      <c r="J21" s="114"/>
    </row>
    <row r="22" spans="1:10" ht="22.5" thickBot="1" x14ac:dyDescent="0.55000000000000004">
      <c r="A22" s="32"/>
      <c r="B22" s="14"/>
      <c r="C22" s="9"/>
      <c r="D22" s="32"/>
      <c r="E22" s="29"/>
      <c r="F22" s="233"/>
      <c r="G22" s="30"/>
      <c r="H22" s="233"/>
      <c r="I22" s="233"/>
      <c r="J22" s="114"/>
    </row>
    <row r="23" spans="1:10" s="36" customFormat="1" ht="18.75" thickTop="1" x14ac:dyDescent="0.4">
      <c r="A23" s="405" t="s">
        <v>59</v>
      </c>
      <c r="B23" s="393" t="s">
        <v>1</v>
      </c>
      <c r="C23" s="395" t="s">
        <v>2</v>
      </c>
      <c r="D23" s="395" t="s">
        <v>3</v>
      </c>
      <c r="E23" s="404" t="s">
        <v>8</v>
      </c>
      <c r="F23" s="404"/>
      <c r="G23" s="404" t="s">
        <v>60</v>
      </c>
      <c r="H23" s="404"/>
      <c r="I23" s="229" t="s">
        <v>21</v>
      </c>
      <c r="J23" s="393" t="s">
        <v>5</v>
      </c>
    </row>
    <row r="24" spans="1:10" s="36" customFormat="1" ht="18.75" thickBot="1" x14ac:dyDescent="0.45">
      <c r="A24" s="406"/>
      <c r="B24" s="394"/>
      <c r="C24" s="396"/>
      <c r="D24" s="396"/>
      <c r="E24" s="230" t="s">
        <v>61</v>
      </c>
      <c r="F24" s="230" t="s">
        <v>4</v>
      </c>
      <c r="G24" s="230" t="s">
        <v>61</v>
      </c>
      <c r="H24" s="230" t="s">
        <v>4</v>
      </c>
      <c r="I24" s="231" t="s">
        <v>0</v>
      </c>
      <c r="J24" s="394"/>
    </row>
    <row r="25" spans="1:10" s="5" customFormat="1" ht="44.25" thickTop="1" x14ac:dyDescent="0.5">
      <c r="A25" s="219">
        <v>7.2</v>
      </c>
      <c r="B25" s="211" t="s">
        <v>536</v>
      </c>
      <c r="C25" s="16"/>
      <c r="D25" s="32"/>
      <c r="E25" s="29"/>
      <c r="F25" s="232"/>
      <c r="G25" s="30"/>
      <c r="H25" s="31"/>
      <c r="I25" s="30"/>
      <c r="J25" s="114"/>
    </row>
    <row r="26" spans="1:10" ht="43.5" x14ac:dyDescent="0.5">
      <c r="A26" s="32" t="s">
        <v>537</v>
      </c>
      <c r="B26" s="14" t="s">
        <v>541</v>
      </c>
      <c r="C26" s="9"/>
      <c r="D26" s="32" t="s">
        <v>201</v>
      </c>
      <c r="E26" s="29">
        <v>58</v>
      </c>
      <c r="F26" s="233">
        <f>E26*C26</f>
        <v>0</v>
      </c>
      <c r="G26" s="30"/>
      <c r="H26" s="233">
        <f>G26*C26</f>
        <v>0</v>
      </c>
      <c r="I26" s="233">
        <f>H26+F26</f>
        <v>0</v>
      </c>
      <c r="J26" s="114"/>
    </row>
    <row r="27" spans="1:10" ht="43.5" x14ac:dyDescent="0.5">
      <c r="A27" s="32" t="s">
        <v>538</v>
      </c>
      <c r="B27" s="14" t="s">
        <v>541</v>
      </c>
      <c r="C27" s="9"/>
      <c r="D27" s="32" t="s">
        <v>201</v>
      </c>
      <c r="E27" s="29">
        <v>80</v>
      </c>
      <c r="F27" s="233">
        <f>E27*C27</f>
        <v>0</v>
      </c>
      <c r="G27" s="30"/>
      <c r="H27" s="233">
        <f>G27*C27</f>
        <v>0</v>
      </c>
      <c r="I27" s="233">
        <f>H27+F27</f>
        <v>0</v>
      </c>
      <c r="J27" s="114"/>
    </row>
    <row r="28" spans="1:10" x14ac:dyDescent="0.5">
      <c r="A28" s="32" t="s">
        <v>539</v>
      </c>
      <c r="B28" s="14" t="s">
        <v>542</v>
      </c>
      <c r="C28" s="9"/>
      <c r="D28" s="32" t="s">
        <v>201</v>
      </c>
      <c r="E28" s="29">
        <v>67</v>
      </c>
      <c r="F28" s="233">
        <f>E28*C28</f>
        <v>0</v>
      </c>
      <c r="G28" s="30"/>
      <c r="H28" s="233">
        <f>G28*C28</f>
        <v>0</v>
      </c>
      <c r="I28" s="233">
        <f>H28+F28</f>
        <v>0</v>
      </c>
      <c r="J28" s="114"/>
    </row>
    <row r="29" spans="1:10" x14ac:dyDescent="0.5">
      <c r="A29" s="32" t="s">
        <v>540</v>
      </c>
      <c r="B29" s="14" t="s">
        <v>542</v>
      </c>
      <c r="C29" s="9"/>
      <c r="D29" s="32" t="s">
        <v>201</v>
      </c>
      <c r="E29" s="29">
        <v>90</v>
      </c>
      <c r="F29" s="233">
        <f>E29*C29</f>
        <v>0</v>
      </c>
      <c r="G29" s="30"/>
      <c r="H29" s="233">
        <f>G29*C29</f>
        <v>0</v>
      </c>
      <c r="I29" s="233">
        <f>H29+F29</f>
        <v>0</v>
      </c>
      <c r="J29" s="114"/>
    </row>
    <row r="30" spans="1:10" x14ac:dyDescent="0.5">
      <c r="A30" s="32" t="s">
        <v>6</v>
      </c>
      <c r="B30" s="135" t="s">
        <v>547</v>
      </c>
      <c r="C30" s="9"/>
      <c r="D30" s="32"/>
      <c r="E30" s="29"/>
      <c r="F30" s="232"/>
      <c r="G30" s="30"/>
      <c r="H30" s="31"/>
      <c r="I30" s="30"/>
      <c r="J30" s="114"/>
    </row>
    <row r="31" spans="1:10" x14ac:dyDescent="0.5">
      <c r="A31" s="32"/>
      <c r="B31" s="14" t="s">
        <v>550</v>
      </c>
      <c r="C31" s="9"/>
      <c r="D31" s="32" t="s">
        <v>201</v>
      </c>
      <c r="E31" s="29">
        <v>55</v>
      </c>
      <c r="F31" s="233">
        <f t="shared" ref="F31:F41" si="0">E31*C31</f>
        <v>0</v>
      </c>
      <c r="G31" s="30"/>
      <c r="H31" s="233">
        <f t="shared" ref="H31:H41" si="1">G31*C31</f>
        <v>0</v>
      </c>
      <c r="I31" s="233">
        <f t="shared" ref="I31:I41" si="2">H31+F31</f>
        <v>0</v>
      </c>
      <c r="J31" s="114"/>
    </row>
    <row r="32" spans="1:10" x14ac:dyDescent="0.5">
      <c r="A32" s="32"/>
      <c r="B32" s="14" t="s">
        <v>551</v>
      </c>
      <c r="C32" s="9"/>
      <c r="D32" s="32" t="s">
        <v>201</v>
      </c>
      <c r="E32" s="29">
        <v>67</v>
      </c>
      <c r="F32" s="233">
        <f t="shared" si="0"/>
        <v>0</v>
      </c>
      <c r="G32" s="30"/>
      <c r="H32" s="233">
        <f t="shared" si="1"/>
        <v>0</v>
      </c>
      <c r="I32" s="233">
        <f t="shared" si="2"/>
        <v>0</v>
      </c>
      <c r="J32" s="114"/>
    </row>
    <row r="33" spans="1:11" x14ac:dyDescent="0.5">
      <c r="A33" s="32"/>
      <c r="B33" s="14" t="s">
        <v>552</v>
      </c>
      <c r="C33" s="9"/>
      <c r="D33" s="32" t="s">
        <v>201</v>
      </c>
      <c r="E33" s="29">
        <v>58</v>
      </c>
      <c r="F33" s="233">
        <f t="shared" si="0"/>
        <v>0</v>
      </c>
      <c r="G33" s="30"/>
      <c r="H33" s="233">
        <f t="shared" si="1"/>
        <v>0</v>
      </c>
      <c r="I33" s="233">
        <f t="shared" si="2"/>
        <v>0</v>
      </c>
      <c r="J33" s="114"/>
    </row>
    <row r="34" spans="1:11" x14ac:dyDescent="0.5">
      <c r="A34" s="32"/>
      <c r="B34" s="14" t="s">
        <v>553</v>
      </c>
      <c r="C34" s="9"/>
      <c r="D34" s="32" t="s">
        <v>201</v>
      </c>
      <c r="E34" s="29">
        <v>67</v>
      </c>
      <c r="F34" s="233">
        <f t="shared" si="0"/>
        <v>0</v>
      </c>
      <c r="G34" s="30"/>
      <c r="H34" s="233">
        <f t="shared" si="1"/>
        <v>0</v>
      </c>
      <c r="I34" s="233">
        <f t="shared" si="2"/>
        <v>0</v>
      </c>
      <c r="J34" s="114"/>
    </row>
    <row r="35" spans="1:11" x14ac:dyDescent="0.5">
      <c r="A35" s="32"/>
      <c r="B35" s="14" t="s">
        <v>555</v>
      </c>
      <c r="C35" s="9"/>
      <c r="D35" s="32" t="s">
        <v>201</v>
      </c>
      <c r="E35" s="29">
        <v>58</v>
      </c>
      <c r="F35" s="233">
        <f t="shared" si="0"/>
        <v>0</v>
      </c>
      <c r="G35" s="30"/>
      <c r="H35" s="233">
        <f t="shared" si="1"/>
        <v>0</v>
      </c>
      <c r="I35" s="233">
        <f t="shared" si="2"/>
        <v>0</v>
      </c>
      <c r="J35" s="114"/>
    </row>
    <row r="36" spans="1:11" x14ac:dyDescent="0.5">
      <c r="A36" s="32"/>
      <c r="B36" s="14" t="s">
        <v>554</v>
      </c>
      <c r="C36" s="9"/>
      <c r="D36" s="32" t="s">
        <v>201</v>
      </c>
      <c r="E36" s="29">
        <v>67</v>
      </c>
      <c r="F36" s="233">
        <f t="shared" si="0"/>
        <v>0</v>
      </c>
      <c r="G36" s="30"/>
      <c r="H36" s="233">
        <f t="shared" si="1"/>
        <v>0</v>
      </c>
      <c r="I36" s="233">
        <f t="shared" si="2"/>
        <v>0</v>
      </c>
      <c r="J36" s="114"/>
    </row>
    <row r="37" spans="1:11" x14ac:dyDescent="0.5">
      <c r="A37" s="32"/>
      <c r="B37" s="14" t="s">
        <v>556</v>
      </c>
      <c r="C37" s="9"/>
      <c r="D37" s="32" t="s">
        <v>201</v>
      </c>
      <c r="E37" s="29">
        <v>58</v>
      </c>
      <c r="F37" s="233">
        <f t="shared" si="0"/>
        <v>0</v>
      </c>
      <c r="G37" s="30"/>
      <c r="H37" s="233">
        <f t="shared" si="1"/>
        <v>0</v>
      </c>
      <c r="I37" s="233">
        <f t="shared" si="2"/>
        <v>0</v>
      </c>
      <c r="J37" s="114"/>
    </row>
    <row r="38" spans="1:11" x14ac:dyDescent="0.5">
      <c r="A38" s="32"/>
      <c r="B38" s="14" t="s">
        <v>557</v>
      </c>
      <c r="C38" s="9"/>
      <c r="D38" s="32" t="s">
        <v>201</v>
      </c>
      <c r="E38" s="29">
        <v>67</v>
      </c>
      <c r="F38" s="233">
        <f t="shared" si="0"/>
        <v>0</v>
      </c>
      <c r="G38" s="30"/>
      <c r="H38" s="233">
        <f t="shared" si="1"/>
        <v>0</v>
      </c>
      <c r="I38" s="233">
        <f t="shared" si="2"/>
        <v>0</v>
      </c>
      <c r="J38" s="114"/>
    </row>
    <row r="39" spans="1:11" x14ac:dyDescent="0.5">
      <c r="A39" s="32"/>
      <c r="B39" s="14" t="s">
        <v>662</v>
      </c>
      <c r="C39" s="9"/>
      <c r="D39" s="32" t="s">
        <v>17</v>
      </c>
      <c r="E39" s="29">
        <v>280</v>
      </c>
      <c r="F39" s="233">
        <f>E39*C39</f>
        <v>0</v>
      </c>
      <c r="G39" s="30">
        <v>25</v>
      </c>
      <c r="H39" s="233">
        <f>G39*C39</f>
        <v>0</v>
      </c>
      <c r="I39" s="233">
        <f>H39+F39</f>
        <v>0</v>
      </c>
      <c r="J39" s="114"/>
    </row>
    <row r="40" spans="1:11" x14ac:dyDescent="0.5">
      <c r="A40" s="32"/>
      <c r="B40" s="14" t="s">
        <v>661</v>
      </c>
      <c r="C40" s="9"/>
      <c r="D40" s="32" t="s">
        <v>17</v>
      </c>
      <c r="E40" s="29">
        <v>620</v>
      </c>
      <c r="F40" s="233">
        <f t="shared" si="0"/>
        <v>0</v>
      </c>
      <c r="G40" s="30">
        <v>25</v>
      </c>
      <c r="H40" s="233">
        <f t="shared" si="1"/>
        <v>0</v>
      </c>
      <c r="I40" s="233">
        <f t="shared" si="2"/>
        <v>0</v>
      </c>
      <c r="J40" s="114"/>
    </row>
    <row r="41" spans="1:11" x14ac:dyDescent="0.5">
      <c r="A41" s="32"/>
      <c r="B41" s="14" t="s">
        <v>546</v>
      </c>
      <c r="C41" s="9"/>
      <c r="D41" s="32" t="s">
        <v>17</v>
      </c>
      <c r="E41" s="29">
        <v>330</v>
      </c>
      <c r="F41" s="233">
        <f t="shared" si="0"/>
        <v>0</v>
      </c>
      <c r="G41" s="30"/>
      <c r="H41" s="233">
        <f t="shared" si="1"/>
        <v>0</v>
      </c>
      <c r="I41" s="233">
        <f t="shared" si="2"/>
        <v>0</v>
      </c>
      <c r="J41" s="114"/>
    </row>
    <row r="42" spans="1:11" x14ac:dyDescent="0.5">
      <c r="A42" s="32" t="s">
        <v>6</v>
      </c>
      <c r="B42" s="135" t="s">
        <v>548</v>
      </c>
      <c r="C42" s="9"/>
      <c r="D42" s="32"/>
      <c r="E42" s="29"/>
      <c r="F42" s="232"/>
      <c r="G42" s="30"/>
      <c r="H42" s="31"/>
      <c r="I42" s="30"/>
      <c r="J42" s="114"/>
    </row>
    <row r="43" spans="1:11" x14ac:dyDescent="0.5">
      <c r="A43" s="32"/>
      <c r="B43" s="14" t="s">
        <v>558</v>
      </c>
      <c r="C43" s="9"/>
      <c r="D43" s="32" t="s">
        <v>297</v>
      </c>
      <c r="E43" s="29">
        <v>6</v>
      </c>
      <c r="F43" s="232"/>
      <c r="G43" s="30"/>
      <c r="H43" s="31"/>
      <c r="I43" s="30"/>
      <c r="J43" s="114"/>
    </row>
    <row r="44" spans="1:11" x14ac:dyDescent="0.5">
      <c r="A44" s="32"/>
      <c r="B44" s="14" t="s">
        <v>559</v>
      </c>
      <c r="C44" s="9"/>
      <c r="D44" s="32" t="s">
        <v>297</v>
      </c>
      <c r="E44" s="29">
        <v>10</v>
      </c>
      <c r="F44" s="232"/>
      <c r="G44" s="30"/>
      <c r="H44" s="31"/>
      <c r="I44" s="30"/>
      <c r="J44" s="114"/>
    </row>
    <row r="45" spans="1:11" x14ac:dyDescent="0.5">
      <c r="A45" s="32"/>
      <c r="B45" s="14" t="s">
        <v>296</v>
      </c>
      <c r="C45" s="9"/>
      <c r="D45" s="32" t="s">
        <v>297</v>
      </c>
      <c r="E45" s="29">
        <v>7</v>
      </c>
      <c r="F45" s="232"/>
      <c r="G45" s="30"/>
      <c r="H45" s="31"/>
      <c r="I45" s="30"/>
      <c r="J45" s="114"/>
    </row>
    <row r="46" spans="1:11" x14ac:dyDescent="0.5">
      <c r="A46" s="32"/>
      <c r="B46" s="14" t="s">
        <v>560</v>
      </c>
      <c r="C46" s="9"/>
      <c r="D46" s="32" t="s">
        <v>297</v>
      </c>
      <c r="E46" s="29">
        <v>7</v>
      </c>
      <c r="F46" s="232"/>
      <c r="G46" s="30"/>
      <c r="H46" s="31"/>
      <c r="I46" s="30"/>
      <c r="J46" s="114"/>
    </row>
    <row r="47" spans="1:11" x14ac:dyDescent="0.5">
      <c r="A47" s="32"/>
      <c r="B47" s="14" t="s">
        <v>561</v>
      </c>
      <c r="C47" s="9"/>
      <c r="D47" s="32" t="s">
        <v>297</v>
      </c>
      <c r="E47" s="29">
        <v>6</v>
      </c>
      <c r="F47" s="232"/>
      <c r="G47" s="30"/>
      <c r="H47" s="31"/>
      <c r="I47" s="30"/>
      <c r="J47" s="114"/>
    </row>
    <row r="48" spans="1:11" s="5" customFormat="1" x14ac:dyDescent="0.5">
      <c r="A48" s="220" t="s">
        <v>6</v>
      </c>
      <c r="B48" s="212" t="s">
        <v>589</v>
      </c>
      <c r="C48" s="63"/>
      <c r="D48" s="235"/>
      <c r="E48" s="29"/>
      <c r="F48" s="31"/>
      <c r="G48" s="29"/>
      <c r="H48" s="31"/>
      <c r="I48" s="31"/>
      <c r="J48" s="334"/>
      <c r="K48" s="3"/>
    </row>
    <row r="49" spans="1:11" s="5" customFormat="1" x14ac:dyDescent="0.5">
      <c r="A49" s="220"/>
      <c r="B49" s="75" t="s">
        <v>312</v>
      </c>
      <c r="C49" s="11"/>
      <c r="D49" s="235" t="s">
        <v>9</v>
      </c>
      <c r="E49" s="29"/>
      <c r="F49" s="233">
        <f>E49*C49</f>
        <v>0</v>
      </c>
      <c r="G49" s="29">
        <v>45</v>
      </c>
      <c r="H49" s="233">
        <f>G49*C49</f>
        <v>0</v>
      </c>
      <c r="I49" s="233">
        <f>H49+F49</f>
        <v>0</v>
      </c>
      <c r="J49" s="114"/>
      <c r="K49" s="3"/>
    </row>
    <row r="50" spans="1:11" s="5" customFormat="1" x14ac:dyDescent="0.5">
      <c r="A50" s="220"/>
      <c r="B50" s="75" t="s">
        <v>313</v>
      </c>
      <c r="C50" s="63"/>
      <c r="D50" s="235" t="s">
        <v>9</v>
      </c>
      <c r="E50" s="29"/>
      <c r="F50" s="233">
        <f>E50*C50</f>
        <v>0</v>
      </c>
      <c r="G50" s="29">
        <v>50</v>
      </c>
      <c r="H50" s="233">
        <f>G50*C50</f>
        <v>0</v>
      </c>
      <c r="I50" s="233">
        <f>H50+F50</f>
        <v>0</v>
      </c>
      <c r="J50" s="114"/>
    </row>
    <row r="51" spans="1:11" s="5" customFormat="1" x14ac:dyDescent="0.5">
      <c r="A51" s="220"/>
      <c r="B51" s="75" t="s">
        <v>314</v>
      </c>
      <c r="C51" s="11"/>
      <c r="D51" s="235" t="s">
        <v>9</v>
      </c>
      <c r="E51" s="29"/>
      <c r="F51" s="233">
        <f>E51*C51</f>
        <v>0</v>
      </c>
      <c r="G51" s="29">
        <v>55</v>
      </c>
      <c r="H51" s="233">
        <f>G51*C51</f>
        <v>0</v>
      </c>
      <c r="I51" s="233">
        <f>H51+F51</f>
        <v>0</v>
      </c>
      <c r="J51" s="114"/>
    </row>
    <row r="52" spans="1:11" s="5" customFormat="1" x14ac:dyDescent="0.5">
      <c r="A52" s="220"/>
      <c r="B52" s="75"/>
      <c r="C52" s="11"/>
      <c r="D52" s="235"/>
      <c r="E52" s="29"/>
      <c r="F52" s="233"/>
      <c r="G52" s="29"/>
      <c r="H52" s="233"/>
      <c r="I52" s="233"/>
      <c r="J52" s="114"/>
    </row>
    <row r="53" spans="1:11" s="5" customFormat="1" x14ac:dyDescent="0.5">
      <c r="A53" s="369"/>
      <c r="B53" s="370"/>
      <c r="C53" s="371"/>
      <c r="D53" s="372"/>
      <c r="E53" s="373"/>
      <c r="F53" s="374"/>
      <c r="G53" s="373"/>
      <c r="H53" s="374"/>
      <c r="I53" s="374"/>
      <c r="J53" s="375"/>
    </row>
    <row r="54" spans="1:11" s="5" customFormat="1" x14ac:dyDescent="0.5">
      <c r="A54" s="369"/>
      <c r="B54" s="370"/>
      <c r="C54" s="371"/>
      <c r="D54" s="372"/>
      <c r="E54" s="373"/>
      <c r="F54" s="374"/>
      <c r="G54" s="373"/>
      <c r="H54" s="374"/>
      <c r="I54" s="374"/>
      <c r="J54" s="375"/>
    </row>
    <row r="55" spans="1:11" s="5" customFormat="1" x14ac:dyDescent="0.5">
      <c r="A55" s="369"/>
      <c r="B55" s="370"/>
      <c r="C55" s="371"/>
      <c r="D55" s="372"/>
      <c r="E55" s="373"/>
      <c r="F55" s="374"/>
      <c r="G55" s="373"/>
      <c r="H55" s="374"/>
      <c r="I55" s="374"/>
      <c r="J55" s="375"/>
    </row>
    <row r="56" spans="1:11" s="5" customFormat="1" ht="22.5" thickBot="1" x14ac:dyDescent="0.55000000000000004">
      <c r="A56" s="369"/>
      <c r="B56" s="370"/>
      <c r="C56" s="371"/>
      <c r="D56" s="372"/>
      <c r="E56" s="373"/>
      <c r="F56" s="374"/>
      <c r="G56" s="373"/>
      <c r="H56" s="374"/>
      <c r="I56" s="374"/>
      <c r="J56" s="375"/>
    </row>
    <row r="57" spans="1:11" s="36" customFormat="1" ht="18.75" thickTop="1" x14ac:dyDescent="0.4">
      <c r="A57" s="405" t="s">
        <v>59</v>
      </c>
      <c r="B57" s="393" t="s">
        <v>1</v>
      </c>
      <c r="C57" s="395" t="s">
        <v>2</v>
      </c>
      <c r="D57" s="395" t="s">
        <v>3</v>
      </c>
      <c r="E57" s="404" t="s">
        <v>8</v>
      </c>
      <c r="F57" s="404"/>
      <c r="G57" s="404" t="s">
        <v>60</v>
      </c>
      <c r="H57" s="404"/>
      <c r="I57" s="229" t="s">
        <v>21</v>
      </c>
      <c r="J57" s="393" t="s">
        <v>5</v>
      </c>
    </row>
    <row r="58" spans="1:11" s="36" customFormat="1" ht="18.75" thickBot="1" x14ac:dyDescent="0.45">
      <c r="A58" s="406"/>
      <c r="B58" s="394"/>
      <c r="C58" s="396"/>
      <c r="D58" s="396"/>
      <c r="E58" s="230" t="s">
        <v>61</v>
      </c>
      <c r="F58" s="230" t="s">
        <v>4</v>
      </c>
      <c r="G58" s="230" t="s">
        <v>61</v>
      </c>
      <c r="H58" s="230" t="s">
        <v>4</v>
      </c>
      <c r="I58" s="231" t="s">
        <v>0</v>
      </c>
      <c r="J58" s="394"/>
    </row>
    <row r="59" spans="1:11" s="5" customFormat="1" ht="22.5" thickTop="1" x14ac:dyDescent="0.5">
      <c r="A59" s="219">
        <v>7.3</v>
      </c>
      <c r="B59" s="211" t="s">
        <v>562</v>
      </c>
      <c r="C59" s="16"/>
      <c r="D59" s="32"/>
      <c r="E59" s="29"/>
      <c r="F59" s="232"/>
      <c r="G59" s="30"/>
      <c r="H59" s="31"/>
      <c r="I59" s="30"/>
      <c r="J59" s="114"/>
    </row>
    <row r="60" spans="1:11" x14ac:dyDescent="0.5">
      <c r="A60" s="32" t="s">
        <v>563</v>
      </c>
      <c r="B60" s="14" t="s">
        <v>570</v>
      </c>
      <c r="C60" s="9"/>
      <c r="D60" s="32" t="s">
        <v>201</v>
      </c>
      <c r="E60" s="29">
        <v>12</v>
      </c>
      <c r="F60" s="233">
        <f>E60*C60</f>
        <v>0</v>
      </c>
      <c r="G60" s="30"/>
      <c r="H60" s="233">
        <f>G60*C60</f>
        <v>0</v>
      </c>
      <c r="I60" s="233">
        <f>H60+F60</f>
        <v>0</v>
      </c>
      <c r="J60" s="114" t="s">
        <v>567</v>
      </c>
    </row>
    <row r="61" spans="1:11" x14ac:dyDescent="0.5">
      <c r="A61" s="32" t="s">
        <v>564</v>
      </c>
      <c r="B61" s="14" t="s">
        <v>569</v>
      </c>
      <c r="C61" s="9"/>
      <c r="D61" s="32" t="s">
        <v>201</v>
      </c>
      <c r="E61" s="29">
        <v>12</v>
      </c>
      <c r="F61" s="233">
        <f>E61*C61</f>
        <v>0</v>
      </c>
      <c r="G61" s="30"/>
      <c r="H61" s="233">
        <f>G61*C61</f>
        <v>0</v>
      </c>
      <c r="I61" s="233">
        <f>H61+F61</f>
        <v>0</v>
      </c>
      <c r="J61" s="114" t="s">
        <v>568</v>
      </c>
    </row>
    <row r="62" spans="1:11" x14ac:dyDescent="0.5">
      <c r="A62" s="32" t="s">
        <v>565</v>
      </c>
      <c r="B62" s="14" t="s">
        <v>571</v>
      </c>
      <c r="C62" s="9"/>
      <c r="D62" s="32" t="s">
        <v>201</v>
      </c>
      <c r="E62" s="29">
        <v>16</v>
      </c>
      <c r="F62" s="233">
        <f>E62*C62</f>
        <v>0</v>
      </c>
      <c r="G62" s="30"/>
      <c r="H62" s="233">
        <f>G62*C62</f>
        <v>0</v>
      </c>
      <c r="I62" s="233">
        <f>H62+F62</f>
        <v>0</v>
      </c>
      <c r="J62" s="114" t="s">
        <v>567</v>
      </c>
    </row>
    <row r="63" spans="1:11" x14ac:dyDescent="0.5">
      <c r="A63" s="32" t="s">
        <v>566</v>
      </c>
      <c r="B63" s="14" t="s">
        <v>572</v>
      </c>
      <c r="C63" s="9"/>
      <c r="D63" s="32" t="s">
        <v>201</v>
      </c>
      <c r="E63" s="29">
        <v>16</v>
      </c>
      <c r="F63" s="233">
        <f>E63*C63</f>
        <v>0</v>
      </c>
      <c r="G63" s="30"/>
      <c r="H63" s="233">
        <f>G63*C63</f>
        <v>0</v>
      </c>
      <c r="I63" s="233">
        <f>H63+F63</f>
        <v>0</v>
      </c>
      <c r="J63" s="114" t="s">
        <v>568</v>
      </c>
    </row>
    <row r="64" spans="1:11" x14ac:dyDescent="0.5">
      <c r="A64" s="32" t="s">
        <v>6</v>
      </c>
      <c r="B64" s="135" t="s">
        <v>574</v>
      </c>
      <c r="C64" s="9"/>
      <c r="D64" s="32"/>
      <c r="E64" s="29"/>
      <c r="F64" s="232"/>
      <c r="G64" s="30"/>
      <c r="H64" s="31"/>
      <c r="I64" s="30"/>
      <c r="J64" s="114"/>
    </row>
    <row r="65" spans="1:10" x14ac:dyDescent="0.5">
      <c r="A65" s="32"/>
      <c r="B65" s="14" t="s">
        <v>573</v>
      </c>
      <c r="C65" s="9"/>
      <c r="D65" s="32" t="s">
        <v>201</v>
      </c>
      <c r="E65" s="29">
        <v>26</v>
      </c>
      <c r="F65" s="233">
        <f t="shared" ref="F65:F75" si="3">E65*C65</f>
        <v>0</v>
      </c>
      <c r="G65" s="30"/>
      <c r="H65" s="233">
        <f t="shared" ref="H65:H72" si="4">G65*C65</f>
        <v>0</v>
      </c>
      <c r="I65" s="233">
        <f t="shared" ref="I65:I75" si="5">H65+F65</f>
        <v>0</v>
      </c>
      <c r="J65" s="114"/>
    </row>
    <row r="66" spans="1:10" x14ac:dyDescent="0.5">
      <c r="A66" s="32"/>
      <c r="B66" s="14" t="s">
        <v>576</v>
      </c>
      <c r="C66" s="9"/>
      <c r="D66" s="32" t="s">
        <v>201</v>
      </c>
      <c r="E66" s="29">
        <v>26</v>
      </c>
      <c r="F66" s="233">
        <f t="shared" si="3"/>
        <v>0</v>
      </c>
      <c r="G66" s="30"/>
      <c r="H66" s="233">
        <f t="shared" si="4"/>
        <v>0</v>
      </c>
      <c r="I66" s="233">
        <f t="shared" si="5"/>
        <v>0</v>
      </c>
      <c r="J66" s="114"/>
    </row>
    <row r="67" spans="1:10" x14ac:dyDescent="0.5">
      <c r="A67" s="32"/>
      <c r="B67" s="14" t="s">
        <v>577</v>
      </c>
      <c r="C67" s="9"/>
      <c r="D67" s="32" t="s">
        <v>201</v>
      </c>
      <c r="E67" s="29">
        <v>32</v>
      </c>
      <c r="F67" s="233">
        <f t="shared" si="3"/>
        <v>0</v>
      </c>
      <c r="G67" s="30"/>
      <c r="H67" s="233">
        <f t="shared" si="4"/>
        <v>0</v>
      </c>
      <c r="I67" s="233">
        <f t="shared" si="5"/>
        <v>0</v>
      </c>
      <c r="J67" s="114"/>
    </row>
    <row r="68" spans="1:10" x14ac:dyDescent="0.5">
      <c r="A68" s="32"/>
      <c r="B68" s="14" t="s">
        <v>578</v>
      </c>
      <c r="C68" s="9"/>
      <c r="D68" s="32" t="s">
        <v>201</v>
      </c>
      <c r="E68" s="29">
        <v>40</v>
      </c>
      <c r="F68" s="233">
        <f t="shared" si="3"/>
        <v>0</v>
      </c>
      <c r="G68" s="30"/>
      <c r="H68" s="233">
        <f t="shared" si="4"/>
        <v>0</v>
      </c>
      <c r="I68" s="233">
        <f t="shared" si="5"/>
        <v>0</v>
      </c>
      <c r="J68" s="114"/>
    </row>
    <row r="69" spans="1:10" x14ac:dyDescent="0.5">
      <c r="A69" s="32"/>
      <c r="B69" s="14" t="s">
        <v>579</v>
      </c>
      <c r="C69" s="9"/>
      <c r="D69" s="32" t="s">
        <v>201</v>
      </c>
      <c r="E69" s="29">
        <v>40</v>
      </c>
      <c r="F69" s="233">
        <f t="shared" si="3"/>
        <v>0</v>
      </c>
      <c r="G69" s="30"/>
      <c r="H69" s="233">
        <f t="shared" si="4"/>
        <v>0</v>
      </c>
      <c r="I69" s="233">
        <f t="shared" si="5"/>
        <v>0</v>
      </c>
      <c r="J69" s="114"/>
    </row>
    <row r="70" spans="1:10" x14ac:dyDescent="0.5">
      <c r="A70" s="32"/>
      <c r="B70" s="14" t="s">
        <v>580</v>
      </c>
      <c r="C70" s="9"/>
      <c r="D70" s="32" t="s">
        <v>201</v>
      </c>
      <c r="E70" s="29">
        <v>32</v>
      </c>
      <c r="F70" s="233">
        <f t="shared" si="3"/>
        <v>0</v>
      </c>
      <c r="G70" s="30"/>
      <c r="H70" s="233">
        <f t="shared" si="4"/>
        <v>0</v>
      </c>
      <c r="I70" s="233">
        <f t="shared" si="5"/>
        <v>0</v>
      </c>
      <c r="J70" s="114"/>
    </row>
    <row r="71" spans="1:10" x14ac:dyDescent="0.5">
      <c r="A71" s="32"/>
      <c r="B71" s="14" t="s">
        <v>581</v>
      </c>
      <c r="C71" s="9"/>
      <c r="D71" s="32" t="s">
        <v>201</v>
      </c>
      <c r="E71" s="29">
        <v>50</v>
      </c>
      <c r="F71" s="233">
        <f t="shared" si="3"/>
        <v>0</v>
      </c>
      <c r="G71" s="30"/>
      <c r="H71" s="233">
        <f t="shared" si="4"/>
        <v>0</v>
      </c>
      <c r="I71" s="233">
        <f t="shared" si="5"/>
        <v>0</v>
      </c>
      <c r="J71" s="114"/>
    </row>
    <row r="72" spans="1:10" x14ac:dyDescent="0.5">
      <c r="A72" s="32"/>
      <c r="B72" s="14" t="s">
        <v>582</v>
      </c>
      <c r="C72" s="9"/>
      <c r="D72" s="32" t="s">
        <v>201</v>
      </c>
      <c r="E72" s="29">
        <v>50</v>
      </c>
      <c r="F72" s="233">
        <f t="shared" si="3"/>
        <v>0</v>
      </c>
      <c r="G72" s="30"/>
      <c r="H72" s="233">
        <f t="shared" si="4"/>
        <v>0</v>
      </c>
      <c r="I72" s="233">
        <f t="shared" si="5"/>
        <v>0</v>
      </c>
      <c r="J72" s="114"/>
    </row>
    <row r="73" spans="1:10" x14ac:dyDescent="0.5">
      <c r="A73" s="32"/>
      <c r="B73" s="14" t="s">
        <v>583</v>
      </c>
      <c r="C73" s="9"/>
      <c r="D73" s="32" t="s">
        <v>17</v>
      </c>
      <c r="E73" s="29">
        <v>580</v>
      </c>
      <c r="F73" s="233">
        <f t="shared" si="3"/>
        <v>0</v>
      </c>
      <c r="G73" s="407" t="s">
        <v>300</v>
      </c>
      <c r="H73" s="408"/>
      <c r="I73" s="233">
        <f t="shared" si="5"/>
        <v>0</v>
      </c>
      <c r="J73" s="114"/>
    </row>
    <row r="74" spans="1:10" x14ac:dyDescent="0.5">
      <c r="A74" s="32"/>
      <c r="B74" s="14" t="s">
        <v>545</v>
      </c>
      <c r="C74" s="9"/>
      <c r="D74" s="32" t="s">
        <v>17</v>
      </c>
      <c r="E74" s="29">
        <v>390</v>
      </c>
      <c r="F74" s="233">
        <f t="shared" si="3"/>
        <v>0</v>
      </c>
      <c r="G74" s="407" t="s">
        <v>300</v>
      </c>
      <c r="H74" s="408"/>
      <c r="I74" s="233">
        <f t="shared" si="5"/>
        <v>0</v>
      </c>
      <c r="J74" s="114"/>
    </row>
    <row r="75" spans="1:10" x14ac:dyDescent="0.5">
      <c r="A75" s="32"/>
      <c r="B75" s="14" t="s">
        <v>629</v>
      </c>
      <c r="C75" s="9"/>
      <c r="D75" s="32" t="s">
        <v>17</v>
      </c>
      <c r="E75" s="29">
        <v>550</v>
      </c>
      <c r="F75" s="233">
        <f t="shared" si="3"/>
        <v>0</v>
      </c>
      <c r="G75" s="30">
        <v>100</v>
      </c>
      <c r="H75" s="233">
        <f>G75*C75</f>
        <v>0</v>
      </c>
      <c r="I75" s="233">
        <f t="shared" si="5"/>
        <v>0</v>
      </c>
      <c r="J75" s="114"/>
    </row>
    <row r="76" spans="1:10" x14ac:dyDescent="0.5">
      <c r="A76" s="32" t="s">
        <v>6</v>
      </c>
      <c r="B76" s="135" t="s">
        <v>575</v>
      </c>
      <c r="C76" s="9"/>
      <c r="D76" s="32"/>
      <c r="E76" s="29"/>
      <c r="F76" s="232"/>
      <c r="G76" s="30"/>
      <c r="H76" s="31"/>
      <c r="I76" s="30"/>
      <c r="J76" s="114"/>
    </row>
    <row r="77" spans="1:10" x14ac:dyDescent="0.5">
      <c r="A77" s="32"/>
      <c r="B77" s="14" t="s">
        <v>584</v>
      </c>
      <c r="C77" s="9"/>
      <c r="D77" s="32" t="s">
        <v>297</v>
      </c>
      <c r="E77" s="29">
        <v>2</v>
      </c>
      <c r="F77" s="232"/>
      <c r="G77" s="30"/>
      <c r="H77" s="31"/>
      <c r="I77" s="30"/>
      <c r="J77" s="114"/>
    </row>
    <row r="78" spans="1:10" x14ac:dyDescent="0.5">
      <c r="A78" s="32"/>
      <c r="B78" s="14" t="s">
        <v>585</v>
      </c>
      <c r="C78" s="9"/>
      <c r="D78" s="32" t="s">
        <v>297</v>
      </c>
      <c r="E78" s="29">
        <v>5</v>
      </c>
      <c r="F78" s="232"/>
      <c r="G78" s="30"/>
      <c r="H78" s="31"/>
      <c r="I78" s="30"/>
      <c r="J78" s="114"/>
    </row>
    <row r="79" spans="1:10" x14ac:dyDescent="0.5">
      <c r="A79" s="32"/>
      <c r="B79" s="14" t="s">
        <v>549</v>
      </c>
      <c r="C79" s="9"/>
      <c r="D79" s="32" t="s">
        <v>156</v>
      </c>
      <c r="E79" s="29">
        <v>350</v>
      </c>
      <c r="F79" s="232"/>
      <c r="G79" s="30"/>
      <c r="H79" s="31"/>
      <c r="I79" s="30"/>
      <c r="J79" s="114"/>
    </row>
    <row r="80" spans="1:10" x14ac:dyDescent="0.5">
      <c r="A80" s="32"/>
      <c r="B80" s="14" t="s">
        <v>586</v>
      </c>
      <c r="C80" s="9"/>
      <c r="D80" s="32" t="s">
        <v>297</v>
      </c>
      <c r="E80" s="29">
        <v>1</v>
      </c>
      <c r="F80" s="232"/>
      <c r="G80" s="30"/>
      <c r="H80" s="31"/>
      <c r="I80" s="30"/>
      <c r="J80" s="114"/>
    </row>
    <row r="81" spans="1:11" x14ac:dyDescent="0.5">
      <c r="A81" s="32"/>
      <c r="B81" s="14" t="s">
        <v>587</v>
      </c>
      <c r="C81" s="9"/>
      <c r="D81" s="32" t="s">
        <v>297</v>
      </c>
      <c r="E81" s="29">
        <v>2</v>
      </c>
      <c r="F81" s="232"/>
      <c r="G81" s="30"/>
      <c r="H81" s="31"/>
      <c r="I81" s="30"/>
      <c r="J81" s="114"/>
    </row>
    <row r="82" spans="1:11" x14ac:dyDescent="0.5">
      <c r="A82" s="32"/>
      <c r="B82" s="14" t="s">
        <v>588</v>
      </c>
      <c r="C82" s="9"/>
      <c r="D82" s="32" t="s">
        <v>297</v>
      </c>
      <c r="E82" s="29">
        <v>4</v>
      </c>
      <c r="F82" s="232"/>
      <c r="G82" s="30"/>
      <c r="H82" s="31"/>
      <c r="I82" s="30"/>
      <c r="J82" s="114"/>
    </row>
    <row r="83" spans="1:11" s="5" customFormat="1" x14ac:dyDescent="0.5">
      <c r="A83" s="220" t="s">
        <v>6</v>
      </c>
      <c r="B83" s="212" t="s">
        <v>590</v>
      </c>
      <c r="C83" s="63"/>
      <c r="D83" s="235"/>
      <c r="E83" s="29"/>
      <c r="F83" s="31"/>
      <c r="G83" s="29"/>
      <c r="H83" s="31"/>
      <c r="I83" s="31"/>
      <c r="J83" s="334"/>
      <c r="K83" s="3"/>
    </row>
    <row r="84" spans="1:11" s="5" customFormat="1" x14ac:dyDescent="0.5">
      <c r="A84" s="220"/>
      <c r="B84" s="75" t="s">
        <v>591</v>
      </c>
      <c r="C84" s="11"/>
      <c r="D84" s="235" t="s">
        <v>9</v>
      </c>
      <c r="E84" s="29"/>
      <c r="F84" s="233">
        <f>E84*C84</f>
        <v>0</v>
      </c>
      <c r="G84" s="29">
        <v>74</v>
      </c>
      <c r="H84" s="233">
        <f>G84*C84</f>
        <v>0</v>
      </c>
      <c r="I84" s="233">
        <f>H84+F84</f>
        <v>0</v>
      </c>
      <c r="J84" s="114"/>
      <c r="K84" s="3"/>
    </row>
    <row r="85" spans="1:11" s="5" customFormat="1" x14ac:dyDescent="0.5">
      <c r="A85" s="220"/>
      <c r="B85" s="75" t="s">
        <v>592</v>
      </c>
      <c r="C85" s="63"/>
      <c r="D85" s="235" t="s">
        <v>17</v>
      </c>
      <c r="E85" s="29"/>
      <c r="F85" s="233">
        <f>E85*C85</f>
        <v>0</v>
      </c>
      <c r="G85" s="29">
        <v>74</v>
      </c>
      <c r="H85" s="233">
        <f>G85*C85</f>
        <v>0</v>
      </c>
      <c r="I85" s="233">
        <f>H85+F85</f>
        <v>0</v>
      </c>
      <c r="J85" s="114"/>
    </row>
    <row r="86" spans="1:11" s="5" customFormat="1" x14ac:dyDescent="0.5">
      <c r="A86" s="220"/>
      <c r="B86" s="75" t="s">
        <v>593</v>
      </c>
      <c r="C86" s="11"/>
      <c r="D86" s="235" t="s">
        <v>17</v>
      </c>
      <c r="E86" s="29"/>
      <c r="F86" s="233">
        <f>E86*C86</f>
        <v>0</v>
      </c>
      <c r="G86" s="29">
        <v>74</v>
      </c>
      <c r="H86" s="233">
        <f>G86*C86</f>
        <v>0</v>
      </c>
      <c r="I86" s="233">
        <f>H86+F86</f>
        <v>0</v>
      </c>
      <c r="J86" s="114"/>
    </row>
    <row r="87" spans="1:11" s="5" customFormat="1" x14ac:dyDescent="0.5">
      <c r="A87" s="220"/>
      <c r="B87" s="75" t="s">
        <v>594</v>
      </c>
      <c r="C87" s="11"/>
      <c r="D87" s="235" t="s">
        <v>17</v>
      </c>
      <c r="E87" s="29"/>
      <c r="F87" s="233">
        <f>E87*C87</f>
        <v>0</v>
      </c>
      <c r="G87" s="29">
        <v>74</v>
      </c>
      <c r="H87" s="233">
        <f>G87*C87</f>
        <v>0</v>
      </c>
      <c r="I87" s="233">
        <f>H87+F87</f>
        <v>0</v>
      </c>
      <c r="J87" s="114"/>
    </row>
    <row r="88" spans="1:11" x14ac:dyDescent="0.5">
      <c r="A88" s="32"/>
      <c r="B88" s="14"/>
      <c r="C88" s="9"/>
      <c r="D88" s="32"/>
      <c r="E88" s="29"/>
      <c r="F88" s="232"/>
      <c r="G88" s="236"/>
      <c r="H88" s="237"/>
      <c r="I88" s="30"/>
      <c r="J88" s="114"/>
    </row>
    <row r="89" spans="1:11" x14ac:dyDescent="0.5">
      <c r="A89" s="300"/>
      <c r="B89" s="368"/>
      <c r="C89" s="190"/>
      <c r="D89" s="300"/>
      <c r="E89" s="373"/>
      <c r="F89" s="376"/>
      <c r="G89" s="377"/>
      <c r="H89" s="378"/>
      <c r="I89" s="379"/>
      <c r="J89" s="375"/>
    </row>
    <row r="90" spans="1:11" x14ac:dyDescent="0.5">
      <c r="A90" s="300"/>
      <c r="B90" s="368"/>
      <c r="C90" s="190"/>
      <c r="D90" s="300"/>
      <c r="E90" s="373"/>
      <c r="F90" s="376"/>
      <c r="G90" s="377"/>
      <c r="H90" s="378"/>
      <c r="I90" s="379"/>
      <c r="J90" s="375"/>
    </row>
    <row r="91" spans="1:11" ht="22.5" thickBot="1" x14ac:dyDescent="0.55000000000000004">
      <c r="A91" s="300"/>
      <c r="B91" s="368"/>
      <c r="C91" s="190"/>
      <c r="D91" s="300"/>
      <c r="E91" s="373"/>
      <c r="F91" s="376"/>
      <c r="G91" s="377"/>
      <c r="H91" s="378"/>
      <c r="I91" s="379"/>
      <c r="J91" s="375"/>
    </row>
    <row r="92" spans="1:11" s="36" customFormat="1" ht="18.75" thickTop="1" x14ac:dyDescent="0.4">
      <c r="A92" s="405" t="s">
        <v>59</v>
      </c>
      <c r="B92" s="393" t="s">
        <v>1</v>
      </c>
      <c r="C92" s="395" t="s">
        <v>2</v>
      </c>
      <c r="D92" s="395" t="s">
        <v>3</v>
      </c>
      <c r="E92" s="404" t="s">
        <v>8</v>
      </c>
      <c r="F92" s="404"/>
      <c r="G92" s="404" t="s">
        <v>60</v>
      </c>
      <c r="H92" s="404"/>
      <c r="I92" s="229" t="s">
        <v>21</v>
      </c>
      <c r="J92" s="393" t="s">
        <v>5</v>
      </c>
    </row>
    <row r="93" spans="1:11" s="36" customFormat="1" ht="18.75" thickBot="1" x14ac:dyDescent="0.45">
      <c r="A93" s="406"/>
      <c r="B93" s="394"/>
      <c r="C93" s="396"/>
      <c r="D93" s="396"/>
      <c r="E93" s="230" t="s">
        <v>61</v>
      </c>
      <c r="F93" s="230" t="s">
        <v>4</v>
      </c>
      <c r="G93" s="230" t="s">
        <v>61</v>
      </c>
      <c r="H93" s="230" t="s">
        <v>4</v>
      </c>
      <c r="I93" s="231" t="s">
        <v>0</v>
      </c>
      <c r="J93" s="394"/>
    </row>
    <row r="94" spans="1:11" ht="22.5" thickTop="1" x14ac:dyDescent="0.5">
      <c r="A94" s="219">
        <v>7.4</v>
      </c>
      <c r="B94" s="135" t="s">
        <v>595</v>
      </c>
      <c r="C94" s="9"/>
      <c r="D94" s="32"/>
      <c r="E94" s="29"/>
      <c r="F94" s="232"/>
      <c r="G94" s="30"/>
      <c r="H94" s="31"/>
      <c r="I94" s="30"/>
      <c r="J94" s="114"/>
    </row>
    <row r="95" spans="1:11" ht="65.25" x14ac:dyDescent="0.5">
      <c r="A95" s="32" t="s">
        <v>596</v>
      </c>
      <c r="B95" s="14" t="s">
        <v>598</v>
      </c>
      <c r="C95" s="9"/>
      <c r="D95" s="32" t="s">
        <v>9</v>
      </c>
      <c r="E95" s="29">
        <v>800</v>
      </c>
      <c r="F95" s="233">
        <f>E95*C95</f>
        <v>0</v>
      </c>
      <c r="G95" s="30">
        <v>50</v>
      </c>
      <c r="H95" s="233">
        <f>G95*C95</f>
        <v>0</v>
      </c>
      <c r="I95" s="233">
        <f>H95+F95</f>
        <v>0</v>
      </c>
      <c r="J95" s="114" t="s">
        <v>567</v>
      </c>
    </row>
    <row r="96" spans="1:11" x14ac:dyDescent="0.5">
      <c r="A96" s="32" t="s">
        <v>599</v>
      </c>
      <c r="B96" s="14" t="s">
        <v>601</v>
      </c>
      <c r="C96" s="9"/>
      <c r="D96" s="32" t="s">
        <v>201</v>
      </c>
      <c r="E96" s="29">
        <v>250</v>
      </c>
      <c r="F96" s="233">
        <f>E96*C96</f>
        <v>0</v>
      </c>
      <c r="G96" s="30"/>
      <c r="H96" s="233">
        <f>G96*C96</f>
        <v>0</v>
      </c>
      <c r="I96" s="233">
        <f>H96+F96</f>
        <v>0</v>
      </c>
      <c r="J96" s="114" t="s">
        <v>298</v>
      </c>
    </row>
    <row r="97" spans="1:10" x14ac:dyDescent="0.5">
      <c r="A97" s="32" t="s">
        <v>600</v>
      </c>
      <c r="B97" s="14" t="s">
        <v>602</v>
      </c>
      <c r="C97" s="9"/>
      <c r="D97" s="32" t="s">
        <v>201</v>
      </c>
      <c r="E97" s="29">
        <v>310</v>
      </c>
      <c r="F97" s="233">
        <f>E97*C97</f>
        <v>0</v>
      </c>
      <c r="G97" s="30"/>
      <c r="H97" s="233">
        <f>G97*C97</f>
        <v>0</v>
      </c>
      <c r="I97" s="233">
        <f>H97+F97</f>
        <v>0</v>
      </c>
      <c r="J97" s="114" t="s">
        <v>298</v>
      </c>
    </row>
    <row r="98" spans="1:10" x14ac:dyDescent="0.5">
      <c r="A98" s="32" t="s">
        <v>604</v>
      </c>
      <c r="B98" s="14" t="s">
        <v>603</v>
      </c>
      <c r="C98" s="9"/>
      <c r="D98" s="32" t="s">
        <v>201</v>
      </c>
      <c r="E98" s="29">
        <v>350</v>
      </c>
      <c r="F98" s="233">
        <f>E98*C98</f>
        <v>0</v>
      </c>
      <c r="G98" s="30"/>
      <c r="H98" s="233">
        <f>G98*C98</f>
        <v>0</v>
      </c>
      <c r="I98" s="233">
        <f>H98+F98</f>
        <v>0</v>
      </c>
      <c r="J98" s="114" t="s">
        <v>298</v>
      </c>
    </row>
    <row r="99" spans="1:10" x14ac:dyDescent="0.5">
      <c r="A99" s="32" t="s">
        <v>605</v>
      </c>
      <c r="B99" s="14" t="s">
        <v>597</v>
      </c>
      <c r="C99" s="9"/>
      <c r="D99" s="32" t="s">
        <v>606</v>
      </c>
      <c r="E99" s="29">
        <v>4000</v>
      </c>
      <c r="F99" s="233">
        <f>E99*C99</f>
        <v>0</v>
      </c>
      <c r="G99" s="407" t="s">
        <v>300</v>
      </c>
      <c r="H99" s="408"/>
      <c r="I99" s="233"/>
      <c r="J99" s="114"/>
    </row>
    <row r="100" spans="1:10" x14ac:dyDescent="0.5">
      <c r="A100" s="32"/>
      <c r="B100" s="14"/>
      <c r="C100" s="9"/>
      <c r="D100" s="32"/>
      <c r="E100" s="29"/>
      <c r="F100" s="232"/>
      <c r="G100" s="30"/>
      <c r="H100" s="31"/>
      <c r="I100" s="124"/>
      <c r="J100" s="114"/>
    </row>
    <row r="101" spans="1:10" ht="43.5" x14ac:dyDescent="0.5">
      <c r="A101" s="219">
        <v>7.5</v>
      </c>
      <c r="B101" s="135" t="s">
        <v>630</v>
      </c>
      <c r="C101" s="9"/>
      <c r="D101" s="32"/>
      <c r="E101" s="29"/>
      <c r="F101" s="232"/>
      <c r="G101" s="30"/>
      <c r="H101" s="31"/>
      <c r="I101" s="30"/>
      <c r="J101" s="114"/>
    </row>
    <row r="102" spans="1:10" ht="43.5" x14ac:dyDescent="0.5">
      <c r="A102" s="32" t="s">
        <v>609</v>
      </c>
      <c r="B102" s="14" t="s">
        <v>607</v>
      </c>
      <c r="C102" s="9"/>
      <c r="D102" s="32" t="s">
        <v>9</v>
      </c>
      <c r="E102" s="29">
        <v>437</v>
      </c>
      <c r="F102" s="233">
        <f>E102*C102</f>
        <v>0</v>
      </c>
      <c r="G102" s="30">
        <v>74</v>
      </c>
      <c r="H102" s="233">
        <f>G102*C102</f>
        <v>0</v>
      </c>
      <c r="I102" s="233">
        <f>H102+F102</f>
        <v>0</v>
      </c>
      <c r="J102" s="114" t="s">
        <v>611</v>
      </c>
    </row>
    <row r="103" spans="1:10" ht="43.5" x14ac:dyDescent="0.5">
      <c r="A103" s="32" t="s">
        <v>610</v>
      </c>
      <c r="B103" s="14" t="s">
        <v>608</v>
      </c>
      <c r="C103" s="9"/>
      <c r="D103" s="32" t="s">
        <v>9</v>
      </c>
      <c r="E103" s="29">
        <v>452</v>
      </c>
      <c r="F103" s="233">
        <f>E103*C103</f>
        <v>0</v>
      </c>
      <c r="G103" s="30">
        <v>74</v>
      </c>
      <c r="H103" s="233">
        <f>G103*C103</f>
        <v>0</v>
      </c>
      <c r="I103" s="233">
        <f>H103+F103</f>
        <v>0</v>
      </c>
      <c r="J103" s="114" t="s">
        <v>612</v>
      </c>
    </row>
    <row r="104" spans="1:10" x14ac:dyDescent="0.5">
      <c r="A104" s="32" t="s">
        <v>6</v>
      </c>
      <c r="B104" s="135" t="s">
        <v>616</v>
      </c>
      <c r="C104" s="9"/>
      <c r="D104" s="32"/>
      <c r="E104" s="29"/>
      <c r="F104" s="232"/>
      <c r="G104" s="30"/>
      <c r="H104" s="31"/>
      <c r="I104" s="30"/>
      <c r="J104" s="114"/>
    </row>
    <row r="105" spans="1:10" x14ac:dyDescent="0.5">
      <c r="A105" s="32"/>
      <c r="B105" s="14" t="s">
        <v>619</v>
      </c>
      <c r="C105" s="9"/>
      <c r="D105" s="32" t="s">
        <v>201</v>
      </c>
      <c r="E105" s="29">
        <v>63</v>
      </c>
      <c r="F105" s="233">
        <f t="shared" ref="F105:F115" si="6">E105*C105</f>
        <v>0</v>
      </c>
      <c r="G105" s="30"/>
      <c r="H105" s="233">
        <f t="shared" ref="H105:H112" si="7">G105*C105</f>
        <v>0</v>
      </c>
      <c r="I105" s="233">
        <f t="shared" ref="I105:I115" si="8">H105+F105</f>
        <v>0</v>
      </c>
      <c r="J105" s="114"/>
    </row>
    <row r="106" spans="1:10" x14ac:dyDescent="0.5">
      <c r="A106" s="32"/>
      <c r="B106" s="14" t="s">
        <v>620</v>
      </c>
      <c r="C106" s="9"/>
      <c r="D106" s="32" t="s">
        <v>201</v>
      </c>
      <c r="E106" s="29">
        <v>63</v>
      </c>
      <c r="F106" s="233">
        <f t="shared" si="6"/>
        <v>0</v>
      </c>
      <c r="G106" s="30"/>
      <c r="H106" s="233">
        <f t="shared" si="7"/>
        <v>0</v>
      </c>
      <c r="I106" s="233">
        <f t="shared" si="8"/>
        <v>0</v>
      </c>
      <c r="J106" s="114"/>
    </row>
    <row r="107" spans="1:10" x14ac:dyDescent="0.5">
      <c r="A107" s="32"/>
      <c r="B107" s="14" t="s">
        <v>621</v>
      </c>
      <c r="C107" s="9"/>
      <c r="D107" s="32" t="s">
        <v>201</v>
      </c>
      <c r="E107" s="29">
        <v>63</v>
      </c>
      <c r="F107" s="233">
        <f t="shared" si="6"/>
        <v>0</v>
      </c>
      <c r="G107" s="30"/>
      <c r="H107" s="233">
        <f t="shared" si="7"/>
        <v>0</v>
      </c>
      <c r="I107" s="233">
        <f t="shared" si="8"/>
        <v>0</v>
      </c>
      <c r="J107" s="114"/>
    </row>
    <row r="108" spans="1:10" x14ac:dyDescent="0.5">
      <c r="A108" s="32"/>
      <c r="B108" s="14" t="s">
        <v>622</v>
      </c>
      <c r="C108" s="9"/>
      <c r="D108" s="32" t="s">
        <v>201</v>
      </c>
      <c r="E108" s="29">
        <v>63</v>
      </c>
      <c r="F108" s="233">
        <f t="shared" si="6"/>
        <v>0</v>
      </c>
      <c r="G108" s="30"/>
      <c r="H108" s="233">
        <f t="shared" si="7"/>
        <v>0</v>
      </c>
      <c r="I108" s="233">
        <f t="shared" si="8"/>
        <v>0</v>
      </c>
      <c r="J108" s="114"/>
    </row>
    <row r="109" spans="1:10" x14ac:dyDescent="0.5">
      <c r="A109" s="32"/>
      <c r="B109" s="14" t="s">
        <v>623</v>
      </c>
      <c r="C109" s="9"/>
      <c r="D109" s="32" t="s">
        <v>201</v>
      </c>
      <c r="E109" s="29">
        <v>40</v>
      </c>
      <c r="F109" s="233">
        <f t="shared" si="6"/>
        <v>0</v>
      </c>
      <c r="G109" s="30"/>
      <c r="H109" s="233">
        <f t="shared" si="7"/>
        <v>0</v>
      </c>
      <c r="I109" s="233">
        <f t="shared" si="8"/>
        <v>0</v>
      </c>
      <c r="J109" s="114"/>
    </row>
    <row r="110" spans="1:10" x14ac:dyDescent="0.5">
      <c r="A110" s="32"/>
      <c r="B110" s="14" t="s">
        <v>624</v>
      </c>
      <c r="C110" s="9"/>
      <c r="D110" s="32" t="s">
        <v>201</v>
      </c>
      <c r="E110" s="29">
        <v>63</v>
      </c>
      <c r="F110" s="233">
        <f t="shared" si="6"/>
        <v>0</v>
      </c>
      <c r="G110" s="30"/>
      <c r="H110" s="233">
        <f t="shared" si="7"/>
        <v>0</v>
      </c>
      <c r="I110" s="233">
        <f t="shared" si="8"/>
        <v>0</v>
      </c>
      <c r="J110" s="114"/>
    </row>
    <row r="111" spans="1:10" x14ac:dyDescent="0.5">
      <c r="A111" s="32"/>
      <c r="B111" s="14" t="s">
        <v>625</v>
      </c>
      <c r="C111" s="9"/>
      <c r="D111" s="32" t="s">
        <v>201</v>
      </c>
      <c r="E111" s="29">
        <v>68</v>
      </c>
      <c r="F111" s="233">
        <f t="shared" si="6"/>
        <v>0</v>
      </c>
      <c r="G111" s="30"/>
      <c r="H111" s="233">
        <f t="shared" si="7"/>
        <v>0</v>
      </c>
      <c r="I111" s="233">
        <f t="shared" si="8"/>
        <v>0</v>
      </c>
      <c r="J111" s="114"/>
    </row>
    <row r="112" spans="1:10" x14ac:dyDescent="0.5">
      <c r="A112" s="32"/>
      <c r="B112" s="14" t="s">
        <v>626</v>
      </c>
      <c r="C112" s="9"/>
      <c r="D112" s="32" t="s">
        <v>201</v>
      </c>
      <c r="E112" s="29">
        <v>68</v>
      </c>
      <c r="F112" s="233">
        <f t="shared" si="6"/>
        <v>0</v>
      </c>
      <c r="G112" s="30"/>
      <c r="H112" s="233">
        <f t="shared" si="7"/>
        <v>0</v>
      </c>
      <c r="I112" s="233">
        <f t="shared" si="8"/>
        <v>0</v>
      </c>
      <c r="J112" s="114"/>
    </row>
    <row r="113" spans="1:11" ht="43.5" x14ac:dyDescent="0.5">
      <c r="A113" s="32"/>
      <c r="B113" s="14" t="s">
        <v>627</v>
      </c>
      <c r="C113" s="9"/>
      <c r="D113" s="32" t="s">
        <v>17</v>
      </c>
      <c r="E113" s="29">
        <v>580</v>
      </c>
      <c r="F113" s="233">
        <f t="shared" si="6"/>
        <v>0</v>
      </c>
      <c r="G113" s="407" t="s">
        <v>300</v>
      </c>
      <c r="H113" s="408"/>
      <c r="I113" s="233">
        <f t="shared" si="8"/>
        <v>0</v>
      </c>
      <c r="J113" s="114"/>
    </row>
    <row r="114" spans="1:11" x14ac:dyDescent="0.5">
      <c r="A114" s="32"/>
      <c r="B114" s="14" t="s">
        <v>545</v>
      </c>
      <c r="C114" s="9"/>
      <c r="D114" s="32" t="s">
        <v>17</v>
      </c>
      <c r="E114" s="29">
        <v>390</v>
      </c>
      <c r="F114" s="233">
        <f t="shared" si="6"/>
        <v>0</v>
      </c>
      <c r="G114" s="407" t="s">
        <v>300</v>
      </c>
      <c r="H114" s="408"/>
      <c r="I114" s="233">
        <f t="shared" si="8"/>
        <v>0</v>
      </c>
      <c r="J114" s="114"/>
    </row>
    <row r="115" spans="1:11" x14ac:dyDescent="0.5">
      <c r="A115" s="32"/>
      <c r="B115" s="14" t="s">
        <v>628</v>
      </c>
      <c r="C115" s="9"/>
      <c r="D115" s="32" t="s">
        <v>17</v>
      </c>
      <c r="E115" s="29">
        <v>550</v>
      </c>
      <c r="F115" s="233">
        <f t="shared" si="6"/>
        <v>0</v>
      </c>
      <c r="G115" s="30">
        <v>100</v>
      </c>
      <c r="H115" s="233">
        <f>G115*C115</f>
        <v>0</v>
      </c>
      <c r="I115" s="233">
        <f t="shared" si="8"/>
        <v>0</v>
      </c>
      <c r="J115" s="114"/>
    </row>
    <row r="116" spans="1:11" x14ac:dyDescent="0.5">
      <c r="A116" s="32" t="s">
        <v>6</v>
      </c>
      <c r="B116" s="135" t="s">
        <v>617</v>
      </c>
      <c r="C116" s="9"/>
      <c r="D116" s="32"/>
      <c r="E116" s="29"/>
      <c r="F116" s="232"/>
      <c r="G116" s="30"/>
      <c r="H116" s="31"/>
      <c r="I116" s="30"/>
      <c r="J116" s="114"/>
    </row>
    <row r="117" spans="1:11" x14ac:dyDescent="0.5">
      <c r="A117" s="32"/>
      <c r="B117" s="14" t="s">
        <v>584</v>
      </c>
      <c r="C117" s="9"/>
      <c r="D117" s="32" t="s">
        <v>297</v>
      </c>
      <c r="E117" s="29">
        <v>2</v>
      </c>
      <c r="F117" s="232"/>
      <c r="G117" s="30"/>
      <c r="H117" s="31"/>
      <c r="I117" s="30"/>
      <c r="J117" s="114"/>
    </row>
    <row r="118" spans="1:11" x14ac:dyDescent="0.5">
      <c r="A118" s="32"/>
      <c r="B118" s="14" t="s">
        <v>585</v>
      </c>
      <c r="C118" s="9"/>
      <c r="D118" s="32" t="s">
        <v>297</v>
      </c>
      <c r="E118" s="29">
        <v>5</v>
      </c>
      <c r="F118" s="232"/>
      <c r="G118" s="30"/>
      <c r="H118" s="31"/>
      <c r="I118" s="30"/>
      <c r="J118" s="114"/>
    </row>
    <row r="119" spans="1:11" x14ac:dyDescent="0.5">
      <c r="A119" s="32"/>
      <c r="B119" s="14" t="s">
        <v>549</v>
      </c>
      <c r="C119" s="9"/>
      <c r="D119" s="32" t="s">
        <v>156</v>
      </c>
      <c r="E119" s="29">
        <v>350</v>
      </c>
      <c r="F119" s="232"/>
      <c r="G119" s="30"/>
      <c r="H119" s="31"/>
      <c r="I119" s="30"/>
      <c r="J119" s="114"/>
    </row>
    <row r="120" spans="1:11" x14ac:dyDescent="0.5">
      <c r="A120" s="32"/>
      <c r="B120" s="14" t="s">
        <v>586</v>
      </c>
      <c r="C120" s="9"/>
      <c r="D120" s="32" t="s">
        <v>297</v>
      </c>
      <c r="E120" s="29">
        <v>1</v>
      </c>
      <c r="F120" s="232"/>
      <c r="G120" s="30"/>
      <c r="H120" s="31"/>
      <c r="I120" s="30"/>
      <c r="J120" s="114"/>
    </row>
    <row r="121" spans="1:11" x14ac:dyDescent="0.5">
      <c r="A121" s="32"/>
      <c r="B121" s="14" t="s">
        <v>587</v>
      </c>
      <c r="C121" s="9"/>
      <c r="D121" s="32" t="s">
        <v>297</v>
      </c>
      <c r="E121" s="29">
        <v>2</v>
      </c>
      <c r="F121" s="232"/>
      <c r="G121" s="30"/>
      <c r="H121" s="31"/>
      <c r="I121" s="30"/>
      <c r="J121" s="114"/>
    </row>
    <row r="122" spans="1:11" x14ac:dyDescent="0.5">
      <c r="A122" s="32"/>
      <c r="B122" s="14" t="s">
        <v>588</v>
      </c>
      <c r="C122" s="9"/>
      <c r="D122" s="32" t="s">
        <v>297</v>
      </c>
      <c r="E122" s="29">
        <v>4</v>
      </c>
      <c r="F122" s="232"/>
      <c r="G122" s="30"/>
      <c r="H122" s="31"/>
      <c r="I122" s="30"/>
      <c r="J122" s="114"/>
    </row>
    <row r="123" spans="1:11" ht="22.5" thickBot="1" x14ac:dyDescent="0.55000000000000004">
      <c r="A123" s="300"/>
      <c r="B123" s="368"/>
      <c r="C123" s="190"/>
      <c r="D123" s="300"/>
      <c r="E123" s="373"/>
      <c r="F123" s="376"/>
      <c r="G123" s="379"/>
      <c r="H123" s="380"/>
      <c r="I123" s="379"/>
      <c r="J123" s="375"/>
    </row>
    <row r="124" spans="1:11" s="36" customFormat="1" ht="18.75" thickTop="1" x14ac:dyDescent="0.4">
      <c r="A124" s="405" t="s">
        <v>59</v>
      </c>
      <c r="B124" s="393" t="s">
        <v>1</v>
      </c>
      <c r="C124" s="395" t="s">
        <v>2</v>
      </c>
      <c r="D124" s="395" t="s">
        <v>3</v>
      </c>
      <c r="E124" s="404" t="s">
        <v>8</v>
      </c>
      <c r="F124" s="404"/>
      <c r="G124" s="404" t="s">
        <v>60</v>
      </c>
      <c r="H124" s="404"/>
      <c r="I124" s="229" t="s">
        <v>21</v>
      </c>
      <c r="J124" s="393" t="s">
        <v>5</v>
      </c>
    </row>
    <row r="125" spans="1:11" s="36" customFormat="1" ht="18.75" thickBot="1" x14ac:dyDescent="0.45">
      <c r="A125" s="406"/>
      <c r="B125" s="394"/>
      <c r="C125" s="396"/>
      <c r="D125" s="396"/>
      <c r="E125" s="230" t="s">
        <v>61</v>
      </c>
      <c r="F125" s="230" t="s">
        <v>4</v>
      </c>
      <c r="G125" s="230" t="s">
        <v>61</v>
      </c>
      <c r="H125" s="230" t="s">
        <v>4</v>
      </c>
      <c r="I125" s="231" t="s">
        <v>0</v>
      </c>
      <c r="J125" s="394"/>
    </row>
    <row r="126" spans="1:11" s="5" customFormat="1" ht="22.5" thickTop="1" x14ac:dyDescent="0.5">
      <c r="A126" s="220" t="s">
        <v>6</v>
      </c>
      <c r="B126" s="212" t="s">
        <v>618</v>
      </c>
      <c r="C126" s="63"/>
      <c r="D126" s="235"/>
      <c r="E126" s="29"/>
      <c r="F126" s="31"/>
      <c r="G126" s="29"/>
      <c r="H126" s="31"/>
      <c r="I126" s="31"/>
      <c r="J126" s="334"/>
      <c r="K126" s="3"/>
    </row>
    <row r="127" spans="1:11" s="5" customFormat="1" x14ac:dyDescent="0.5">
      <c r="A127" s="220"/>
      <c r="B127" s="75" t="s">
        <v>591</v>
      </c>
      <c r="C127" s="11"/>
      <c r="D127" s="235" t="s">
        <v>9</v>
      </c>
      <c r="E127" s="29"/>
      <c r="F127" s="233">
        <f>E127*C127</f>
        <v>0</v>
      </c>
      <c r="G127" s="29">
        <v>74</v>
      </c>
      <c r="H127" s="233">
        <f>G127*C127</f>
        <v>0</v>
      </c>
      <c r="I127" s="233">
        <f>H127+F127</f>
        <v>0</v>
      </c>
      <c r="J127" s="114"/>
      <c r="K127" s="3"/>
    </row>
    <row r="128" spans="1:11" s="5" customFormat="1" x14ac:dyDescent="0.5">
      <c r="A128" s="220"/>
      <c r="B128" s="75" t="s">
        <v>592</v>
      </c>
      <c r="C128" s="63"/>
      <c r="D128" s="235" t="s">
        <v>17</v>
      </c>
      <c r="E128" s="29"/>
      <c r="F128" s="233">
        <f>E128*C128</f>
        <v>0</v>
      </c>
      <c r="G128" s="29">
        <v>74</v>
      </c>
      <c r="H128" s="233">
        <f>G128*C128</f>
        <v>0</v>
      </c>
      <c r="I128" s="233">
        <f>H128+F128</f>
        <v>0</v>
      </c>
      <c r="J128" s="114"/>
    </row>
    <row r="129" spans="1:10" s="5" customFormat="1" x14ac:dyDescent="0.5">
      <c r="A129" s="220"/>
      <c r="B129" s="75" t="s">
        <v>593</v>
      </c>
      <c r="C129" s="11"/>
      <c r="D129" s="235" t="s">
        <v>17</v>
      </c>
      <c r="E129" s="29"/>
      <c r="F129" s="233">
        <f>E129*C129</f>
        <v>0</v>
      </c>
      <c r="G129" s="29">
        <v>74</v>
      </c>
      <c r="H129" s="233">
        <f>G129*C129</f>
        <v>0</v>
      </c>
      <c r="I129" s="233">
        <f>H129+F129</f>
        <v>0</v>
      </c>
      <c r="J129" s="114"/>
    </row>
    <row r="130" spans="1:10" s="5" customFormat="1" x14ac:dyDescent="0.5">
      <c r="A130" s="220"/>
      <c r="B130" s="75" t="s">
        <v>594</v>
      </c>
      <c r="C130" s="11"/>
      <c r="D130" s="235" t="s">
        <v>17</v>
      </c>
      <c r="E130" s="29"/>
      <c r="F130" s="233">
        <f>E130*C130</f>
        <v>0</v>
      </c>
      <c r="G130" s="29">
        <v>74</v>
      </c>
      <c r="H130" s="233">
        <f>G130*C130</f>
        <v>0</v>
      </c>
      <c r="I130" s="233">
        <f>H130+F130</f>
        <v>0</v>
      </c>
      <c r="J130" s="114"/>
    </row>
    <row r="131" spans="1:10" x14ac:dyDescent="0.5">
      <c r="A131" s="32"/>
      <c r="B131" s="14"/>
      <c r="C131" s="9"/>
      <c r="D131" s="32"/>
      <c r="E131" s="29"/>
      <c r="F131" s="233"/>
      <c r="G131" s="30"/>
      <c r="H131" s="233"/>
      <c r="I131" s="233"/>
      <c r="J131" s="114"/>
    </row>
    <row r="132" spans="1:10" x14ac:dyDescent="0.5">
      <c r="A132" s="219">
        <v>7.6</v>
      </c>
      <c r="B132" s="135" t="s">
        <v>613</v>
      </c>
      <c r="C132" s="9"/>
      <c r="D132" s="32"/>
      <c r="E132" s="29"/>
      <c r="F132" s="232"/>
      <c r="G132" s="30"/>
      <c r="H132" s="31"/>
      <c r="I132" s="30"/>
      <c r="J132" s="114"/>
    </row>
    <row r="133" spans="1:10" s="225" customFormat="1" ht="22.15" customHeight="1" x14ac:dyDescent="0.45">
      <c r="A133" s="32" t="s">
        <v>614</v>
      </c>
      <c r="B133" s="19" t="s">
        <v>615</v>
      </c>
      <c r="C133" s="30"/>
      <c r="D133" s="32" t="s">
        <v>9</v>
      </c>
      <c r="E133" s="29">
        <v>437</v>
      </c>
      <c r="F133" s="233">
        <f>E133*C133</f>
        <v>0</v>
      </c>
      <c r="G133" s="30">
        <v>74</v>
      </c>
      <c r="H133" s="233">
        <f>G133*C133</f>
        <v>0</v>
      </c>
      <c r="I133" s="233">
        <f>H133+F133</f>
        <v>0</v>
      </c>
      <c r="J133" s="114" t="s">
        <v>611</v>
      </c>
    </row>
    <row r="134" spans="1:10" x14ac:dyDescent="0.5">
      <c r="A134" s="32"/>
      <c r="B134" s="14" t="s">
        <v>583</v>
      </c>
      <c r="C134" s="9"/>
      <c r="D134" s="32" t="s">
        <v>17</v>
      </c>
      <c r="E134" s="29">
        <v>580</v>
      </c>
      <c r="F134" s="233">
        <f>E134*C134</f>
        <v>0</v>
      </c>
      <c r="G134" s="407" t="s">
        <v>300</v>
      </c>
      <c r="H134" s="408"/>
      <c r="I134" s="233">
        <f>H134+F134</f>
        <v>0</v>
      </c>
      <c r="J134" s="114"/>
    </row>
    <row r="135" spans="1:10" x14ac:dyDescent="0.5">
      <c r="A135" s="32"/>
      <c r="B135" s="14" t="s">
        <v>545</v>
      </c>
      <c r="C135" s="9"/>
      <c r="D135" s="32" t="s">
        <v>17</v>
      </c>
      <c r="E135" s="29">
        <v>390</v>
      </c>
      <c r="F135" s="233">
        <f>E135*C135</f>
        <v>0</v>
      </c>
      <c r="G135" s="407" t="s">
        <v>300</v>
      </c>
      <c r="H135" s="408"/>
      <c r="I135" s="233">
        <f>H135+F135</f>
        <v>0</v>
      </c>
      <c r="J135" s="114"/>
    </row>
    <row r="136" spans="1:10" x14ac:dyDescent="0.5">
      <c r="A136" s="32"/>
      <c r="B136" s="14" t="s">
        <v>546</v>
      </c>
      <c r="C136" s="9"/>
      <c r="D136" s="32" t="s">
        <v>17</v>
      </c>
      <c r="E136" s="29">
        <v>330</v>
      </c>
      <c r="F136" s="233">
        <f>E136*C136</f>
        <v>0</v>
      </c>
      <c r="G136" s="407" t="s">
        <v>300</v>
      </c>
      <c r="H136" s="408"/>
      <c r="I136" s="233">
        <f>H136+F136</f>
        <v>0</v>
      </c>
      <c r="J136" s="114"/>
    </row>
    <row r="137" spans="1:10" x14ac:dyDescent="0.5">
      <c r="A137" s="32"/>
      <c r="B137" s="14"/>
      <c r="C137" s="9"/>
      <c r="D137" s="32"/>
      <c r="E137" s="29"/>
      <c r="F137" s="233"/>
      <c r="G137" s="30"/>
      <c r="H137" s="233"/>
      <c r="I137" s="233"/>
      <c r="J137" s="114"/>
    </row>
    <row r="138" spans="1:10" x14ac:dyDescent="0.5">
      <c r="A138" s="219">
        <v>7.7</v>
      </c>
      <c r="B138" s="135" t="s">
        <v>301</v>
      </c>
      <c r="C138" s="9"/>
      <c r="D138" s="32"/>
      <c r="E138" s="29"/>
      <c r="F138" s="232"/>
      <c r="G138" s="30"/>
      <c r="H138" s="31"/>
      <c r="I138" s="124"/>
      <c r="J138" s="114"/>
    </row>
    <row r="139" spans="1:10" s="5" customFormat="1" ht="43.5" x14ac:dyDescent="0.5">
      <c r="A139" s="221"/>
      <c r="B139" s="213" t="s">
        <v>640</v>
      </c>
      <c r="C139" s="16"/>
      <c r="D139" s="32" t="s">
        <v>17</v>
      </c>
      <c r="E139" s="29">
        <f>60+85</f>
        <v>145</v>
      </c>
      <c r="F139" s="233">
        <f t="shared" ref="F139:F144" si="9">E139*C139</f>
        <v>0</v>
      </c>
      <c r="G139" s="30">
        <v>73</v>
      </c>
      <c r="H139" s="233">
        <f t="shared" ref="H139:H144" si="10">G139*C139</f>
        <v>0</v>
      </c>
      <c r="I139" s="233">
        <f t="shared" ref="I139:I144" si="11">H139+F139</f>
        <v>0</v>
      </c>
      <c r="J139" s="114"/>
    </row>
    <row r="140" spans="1:10" s="5" customFormat="1" ht="36" x14ac:dyDescent="0.5">
      <c r="A140" s="221"/>
      <c r="B140" s="213" t="s">
        <v>638</v>
      </c>
      <c r="C140" s="16"/>
      <c r="D140" s="32" t="s">
        <v>17</v>
      </c>
      <c r="E140" s="29">
        <v>85</v>
      </c>
      <c r="F140" s="233">
        <f t="shared" si="9"/>
        <v>0</v>
      </c>
      <c r="G140" s="30">
        <v>45</v>
      </c>
      <c r="H140" s="233">
        <f t="shared" si="10"/>
        <v>0</v>
      </c>
      <c r="I140" s="233">
        <f t="shared" si="11"/>
        <v>0</v>
      </c>
      <c r="J140" s="114" t="s">
        <v>641</v>
      </c>
    </row>
    <row r="141" spans="1:10" s="5" customFormat="1" ht="36" x14ac:dyDescent="0.5">
      <c r="A141" s="221"/>
      <c r="B141" s="213" t="s">
        <v>639</v>
      </c>
      <c r="C141" s="16"/>
      <c r="D141" s="32" t="s">
        <v>17</v>
      </c>
      <c r="E141" s="29">
        <v>60</v>
      </c>
      <c r="F141" s="233">
        <f t="shared" si="9"/>
        <v>0</v>
      </c>
      <c r="G141" s="30">
        <v>45</v>
      </c>
      <c r="H141" s="233">
        <f t="shared" si="10"/>
        <v>0</v>
      </c>
      <c r="I141" s="233">
        <f t="shared" si="11"/>
        <v>0</v>
      </c>
      <c r="J141" s="114" t="s">
        <v>641</v>
      </c>
    </row>
    <row r="142" spans="1:10" s="5" customFormat="1" x14ac:dyDescent="0.5">
      <c r="A142" s="221"/>
      <c r="B142" s="213" t="s">
        <v>636</v>
      </c>
      <c r="C142" s="16"/>
      <c r="D142" s="32" t="s">
        <v>17</v>
      </c>
      <c r="E142" s="29">
        <v>145</v>
      </c>
      <c r="F142" s="233">
        <f t="shared" ref="F142:F143" si="12">E142*C142</f>
        <v>0</v>
      </c>
      <c r="G142" s="30">
        <v>94</v>
      </c>
      <c r="H142" s="233">
        <f t="shared" ref="H142:H143" si="13">G142*C142</f>
        <v>0</v>
      </c>
      <c r="I142" s="233">
        <f t="shared" ref="I142:I143" si="14">H142+F142</f>
        <v>0</v>
      </c>
      <c r="J142" s="114"/>
    </row>
    <row r="143" spans="1:10" s="5" customFormat="1" x14ac:dyDescent="0.5">
      <c r="A143" s="221"/>
      <c r="B143" s="213" t="s">
        <v>446</v>
      </c>
      <c r="C143" s="16"/>
      <c r="D143" s="32" t="s">
        <v>17</v>
      </c>
      <c r="E143" s="29">
        <v>216</v>
      </c>
      <c r="F143" s="233">
        <f t="shared" si="12"/>
        <v>0</v>
      </c>
      <c r="G143" s="30">
        <v>94</v>
      </c>
      <c r="H143" s="233">
        <f t="shared" si="13"/>
        <v>0</v>
      </c>
      <c r="I143" s="233">
        <f t="shared" si="14"/>
        <v>0</v>
      </c>
      <c r="J143" s="114"/>
    </row>
    <row r="144" spans="1:10" s="5" customFormat="1" x14ac:dyDescent="0.5">
      <c r="A144" s="221"/>
      <c r="B144" s="213" t="s">
        <v>637</v>
      </c>
      <c r="C144" s="16"/>
      <c r="D144" s="32" t="s">
        <v>17</v>
      </c>
      <c r="E144" s="29">
        <v>273</v>
      </c>
      <c r="F144" s="233">
        <f t="shared" si="9"/>
        <v>0</v>
      </c>
      <c r="G144" s="30">
        <v>94</v>
      </c>
      <c r="H144" s="233">
        <f t="shared" si="10"/>
        <v>0</v>
      </c>
      <c r="I144" s="233">
        <f t="shared" si="11"/>
        <v>0</v>
      </c>
      <c r="J144" s="114"/>
    </row>
    <row r="145" spans="1:11" s="241" customFormat="1" x14ac:dyDescent="0.45">
      <c r="A145" s="234"/>
      <c r="B145" s="239" t="s">
        <v>631</v>
      </c>
      <c r="C145" s="179"/>
      <c r="D145" s="235" t="s">
        <v>410</v>
      </c>
      <c r="E145" s="179">
        <v>25</v>
      </c>
      <c r="F145" s="179">
        <f>C145*E145</f>
        <v>0</v>
      </c>
      <c r="G145" s="195">
        <v>10</v>
      </c>
      <c r="H145" s="179">
        <f>C145*G145</f>
        <v>0</v>
      </c>
      <c r="I145" s="181">
        <f>F145+H145</f>
        <v>0</v>
      </c>
      <c r="J145" s="240"/>
      <c r="K145" s="241" t="s">
        <v>632</v>
      </c>
    </row>
    <row r="146" spans="1:11" s="225" customFormat="1" x14ac:dyDescent="0.45">
      <c r="A146" s="234"/>
      <c r="B146" s="239" t="s">
        <v>633</v>
      </c>
      <c r="C146" s="179"/>
      <c r="D146" s="235" t="s">
        <v>410</v>
      </c>
      <c r="E146" s="179">
        <v>28</v>
      </c>
      <c r="F146" s="179">
        <f>C146*E146</f>
        <v>0</v>
      </c>
      <c r="G146" s="195">
        <v>10</v>
      </c>
      <c r="H146" s="179">
        <f>C146*G146</f>
        <v>0</v>
      </c>
      <c r="I146" s="181">
        <f>F146+H146</f>
        <v>0</v>
      </c>
      <c r="J146" s="240"/>
    </row>
    <row r="147" spans="1:11" s="225" customFormat="1" x14ac:dyDescent="0.45">
      <c r="A147" s="234"/>
      <c r="B147" s="239" t="s">
        <v>634</v>
      </c>
      <c r="C147" s="179"/>
      <c r="D147" s="235" t="s">
        <v>410</v>
      </c>
      <c r="E147" s="179">
        <v>30</v>
      </c>
      <c r="F147" s="179">
        <f>C147*E147</f>
        <v>0</v>
      </c>
      <c r="G147" s="179">
        <v>30</v>
      </c>
      <c r="H147" s="179">
        <f>C147*G147</f>
        <v>0</v>
      </c>
      <c r="I147" s="181">
        <f>F147+H147</f>
        <v>0</v>
      </c>
      <c r="J147" s="240"/>
      <c r="K147" s="225" t="s">
        <v>635</v>
      </c>
    </row>
    <row r="148" spans="1:11" s="5" customFormat="1" x14ac:dyDescent="0.5">
      <c r="A148" s="221"/>
      <c r="B148" s="213"/>
      <c r="C148" s="16"/>
      <c r="D148" s="32"/>
      <c r="E148" s="29"/>
      <c r="F148" s="233"/>
      <c r="G148" s="30"/>
      <c r="H148" s="233"/>
      <c r="I148" s="233"/>
      <c r="J148" s="114"/>
    </row>
    <row r="149" spans="1:11" s="5" customFormat="1" x14ac:dyDescent="0.5">
      <c r="A149" s="381"/>
      <c r="B149" s="382"/>
      <c r="C149" s="383"/>
      <c r="D149" s="300"/>
      <c r="E149" s="373"/>
      <c r="F149" s="374"/>
      <c r="G149" s="379"/>
      <c r="H149" s="374"/>
      <c r="I149" s="374"/>
      <c r="J149" s="375"/>
    </row>
    <row r="150" spans="1:11" s="5" customFormat="1" x14ac:dyDescent="0.5">
      <c r="A150" s="381"/>
      <c r="B150" s="382"/>
      <c r="C150" s="383"/>
      <c r="D150" s="300"/>
      <c r="E150" s="373"/>
      <c r="F150" s="374"/>
      <c r="G150" s="379"/>
      <c r="H150" s="374"/>
      <c r="I150" s="374"/>
      <c r="J150" s="375"/>
    </row>
    <row r="151" spans="1:11" s="5" customFormat="1" x14ac:dyDescent="0.5">
      <c r="A151" s="381"/>
      <c r="B151" s="382"/>
      <c r="C151" s="383"/>
      <c r="D151" s="300"/>
      <c r="E151" s="373"/>
      <c r="F151" s="374"/>
      <c r="G151" s="379"/>
      <c r="H151" s="374"/>
      <c r="I151" s="374"/>
      <c r="J151" s="375"/>
    </row>
    <row r="152" spans="1:11" s="5" customFormat="1" x14ac:dyDescent="0.5">
      <c r="A152" s="381"/>
      <c r="B152" s="382"/>
      <c r="C152" s="383"/>
      <c r="D152" s="300"/>
      <c r="E152" s="373"/>
      <c r="F152" s="374"/>
      <c r="G152" s="379"/>
      <c r="H152" s="374"/>
      <c r="I152" s="374"/>
      <c r="J152" s="375"/>
    </row>
    <row r="153" spans="1:11" s="5" customFormat="1" x14ac:dyDescent="0.5">
      <c r="A153" s="381"/>
      <c r="B153" s="382"/>
      <c r="C153" s="383"/>
      <c r="D153" s="300"/>
      <c r="E153" s="373"/>
      <c r="F153" s="374"/>
      <c r="G153" s="379"/>
      <c r="H153" s="374"/>
      <c r="I153" s="374"/>
      <c r="J153" s="375"/>
    </row>
    <row r="154" spans="1:11" s="5" customFormat="1" x14ac:dyDescent="0.5">
      <c r="A154" s="381"/>
      <c r="B154" s="382"/>
      <c r="C154" s="383"/>
      <c r="D154" s="300"/>
      <c r="E154" s="373"/>
      <c r="F154" s="374"/>
      <c r="G154" s="379"/>
      <c r="H154" s="374"/>
      <c r="I154" s="374"/>
      <c r="J154" s="375"/>
    </row>
    <row r="155" spans="1:11" s="5" customFormat="1" x14ac:dyDescent="0.5">
      <c r="A155" s="381"/>
      <c r="B155" s="382"/>
      <c r="C155" s="383"/>
      <c r="D155" s="300"/>
      <c r="E155" s="373"/>
      <c r="F155" s="374"/>
      <c r="G155" s="379"/>
      <c r="H155" s="374"/>
      <c r="I155" s="374"/>
      <c r="J155" s="375"/>
    </row>
    <row r="156" spans="1:11" s="5" customFormat="1" ht="22.5" thickBot="1" x14ac:dyDescent="0.55000000000000004">
      <c r="A156" s="381"/>
      <c r="B156" s="382"/>
      <c r="C156" s="383"/>
      <c r="D156" s="300"/>
      <c r="E156" s="373"/>
      <c r="F156" s="374"/>
      <c r="G156" s="379"/>
      <c r="H156" s="374"/>
      <c r="I156" s="374"/>
      <c r="J156" s="375"/>
    </row>
    <row r="157" spans="1:11" s="36" customFormat="1" ht="18.75" thickTop="1" x14ac:dyDescent="0.4">
      <c r="A157" s="405" t="s">
        <v>59</v>
      </c>
      <c r="B157" s="393" t="s">
        <v>1</v>
      </c>
      <c r="C157" s="395" t="s">
        <v>2</v>
      </c>
      <c r="D157" s="395" t="s">
        <v>3</v>
      </c>
      <c r="E157" s="404" t="s">
        <v>8</v>
      </c>
      <c r="F157" s="404"/>
      <c r="G157" s="404" t="s">
        <v>60</v>
      </c>
      <c r="H157" s="404"/>
      <c r="I157" s="229" t="s">
        <v>21</v>
      </c>
      <c r="J157" s="393" t="s">
        <v>5</v>
      </c>
    </row>
    <row r="158" spans="1:11" s="36" customFormat="1" ht="18.75" thickBot="1" x14ac:dyDescent="0.45">
      <c r="A158" s="406"/>
      <c r="B158" s="394"/>
      <c r="C158" s="396"/>
      <c r="D158" s="396"/>
      <c r="E158" s="230" t="s">
        <v>61</v>
      </c>
      <c r="F158" s="230" t="s">
        <v>4</v>
      </c>
      <c r="G158" s="230" t="s">
        <v>61</v>
      </c>
      <c r="H158" s="230" t="s">
        <v>4</v>
      </c>
      <c r="I158" s="231" t="s">
        <v>0</v>
      </c>
      <c r="J158" s="394"/>
    </row>
    <row r="159" spans="1:11" ht="22.5" thickTop="1" x14ac:dyDescent="0.5">
      <c r="A159" s="219">
        <v>7.8</v>
      </c>
      <c r="B159" s="135" t="s">
        <v>643</v>
      </c>
      <c r="C159" s="9"/>
      <c r="D159" s="32"/>
      <c r="E159" s="29"/>
      <c r="F159" s="232"/>
      <c r="G159" s="30"/>
      <c r="H159" s="31"/>
      <c r="I159" s="124"/>
      <c r="J159" s="114"/>
    </row>
    <row r="160" spans="1:11" s="248" customFormat="1" ht="65.25" x14ac:dyDescent="0.45">
      <c r="A160" s="242"/>
      <c r="B160" s="243" t="s">
        <v>642</v>
      </c>
      <c r="C160" s="244"/>
      <c r="D160" s="245" t="s">
        <v>9</v>
      </c>
      <c r="E160" s="244">
        <v>80</v>
      </c>
      <c r="F160" s="244">
        <f>C160*E160</f>
        <v>0</v>
      </c>
      <c r="G160" s="244"/>
      <c r="H160" s="244">
        <f>C160*G160</f>
        <v>0</v>
      </c>
      <c r="I160" s="246">
        <f>F160+H160</f>
        <v>0</v>
      </c>
      <c r="J160" s="247"/>
    </row>
    <row r="161" spans="1:10" s="5" customFormat="1" x14ac:dyDescent="0.5">
      <c r="A161" s="221"/>
      <c r="B161" s="213"/>
      <c r="C161" s="16"/>
      <c r="D161" s="32"/>
      <c r="E161" s="29"/>
      <c r="F161" s="233"/>
      <c r="G161" s="30"/>
      <c r="H161" s="233"/>
      <c r="I161" s="233"/>
      <c r="J161" s="114"/>
    </row>
    <row r="162" spans="1:10" s="5" customFormat="1" x14ac:dyDescent="0.5">
      <c r="A162" s="221" t="s">
        <v>6</v>
      </c>
      <c r="B162" s="211" t="s">
        <v>501</v>
      </c>
      <c r="C162" s="16"/>
      <c r="D162" s="32"/>
      <c r="E162" s="29"/>
      <c r="F162" s="232"/>
      <c r="G162" s="30"/>
      <c r="H162" s="31"/>
      <c r="I162" s="30"/>
      <c r="J162" s="114"/>
    </row>
    <row r="163" spans="1:10" s="199" customFormat="1" ht="19.5" customHeight="1" x14ac:dyDescent="0.5">
      <c r="A163" s="222"/>
      <c r="B163" s="19" t="s">
        <v>499</v>
      </c>
      <c r="C163" s="20"/>
      <c r="D163" s="235" t="s">
        <v>9</v>
      </c>
      <c r="E163" s="177">
        <v>0</v>
      </c>
      <c r="F163" s="177">
        <f>SUM(C163*E163)</f>
        <v>0</v>
      </c>
      <c r="G163" s="119">
        <v>5</v>
      </c>
      <c r="H163" s="177">
        <f>C163*G163</f>
        <v>0</v>
      </c>
      <c r="I163" s="119">
        <f>F163+H163</f>
        <v>0</v>
      </c>
      <c r="J163" s="16"/>
    </row>
    <row r="164" spans="1:10" s="199" customFormat="1" ht="19.5" customHeight="1" x14ac:dyDescent="0.5">
      <c r="A164" s="222"/>
      <c r="B164" s="19" t="s">
        <v>500</v>
      </c>
      <c r="C164" s="20"/>
      <c r="D164" s="235" t="s">
        <v>9</v>
      </c>
      <c r="E164" s="177">
        <v>40</v>
      </c>
      <c r="F164" s="177">
        <f>SUM(C164*E164)</f>
        <v>0</v>
      </c>
      <c r="G164" s="119">
        <v>0</v>
      </c>
      <c r="H164" s="177">
        <f>C164*G164</f>
        <v>0</v>
      </c>
      <c r="I164" s="119">
        <f>F164+H164</f>
        <v>0</v>
      </c>
      <c r="J164" s="16"/>
    </row>
    <row r="165" spans="1:10" s="199" customFormat="1" ht="19.5" customHeight="1" x14ac:dyDescent="0.5">
      <c r="A165" s="223"/>
      <c r="B165" s="19" t="s">
        <v>505</v>
      </c>
      <c r="C165" s="20"/>
      <c r="D165" s="32" t="s">
        <v>13</v>
      </c>
      <c r="E165" s="177">
        <v>72</v>
      </c>
      <c r="F165" s="177">
        <f>SUM(C165*E165)</f>
        <v>0</v>
      </c>
      <c r="G165" s="119">
        <v>4</v>
      </c>
      <c r="H165" s="177">
        <f>C165*G165</f>
        <v>0</v>
      </c>
      <c r="I165" s="119">
        <f>F165+H165</f>
        <v>0</v>
      </c>
      <c r="J165" s="16" t="s">
        <v>502</v>
      </c>
    </row>
    <row r="166" spans="1:10" s="199" customFormat="1" ht="19.5" customHeight="1" x14ac:dyDescent="0.5">
      <c r="A166" s="222"/>
      <c r="B166" s="19" t="s">
        <v>506</v>
      </c>
      <c r="C166" s="20"/>
      <c r="D166" s="235" t="s">
        <v>17</v>
      </c>
      <c r="E166" s="177">
        <v>9</v>
      </c>
      <c r="F166" s="177">
        <f t="shared" ref="F166:F168" si="15">SUM(C166*E166)</f>
        <v>0</v>
      </c>
      <c r="G166" s="119">
        <v>2</v>
      </c>
      <c r="H166" s="177">
        <f t="shared" ref="H166:H168" si="16">C166*G166</f>
        <v>0</v>
      </c>
      <c r="I166" s="119">
        <f t="shared" ref="I166:I168" si="17">F166+H166</f>
        <v>0</v>
      </c>
      <c r="J166" s="16"/>
    </row>
    <row r="167" spans="1:10" s="199" customFormat="1" ht="19.5" customHeight="1" x14ac:dyDescent="0.5">
      <c r="A167" s="222"/>
      <c r="B167" s="19" t="s">
        <v>503</v>
      </c>
      <c r="C167" s="20"/>
      <c r="D167" s="235" t="s">
        <v>11</v>
      </c>
      <c r="E167" s="177">
        <v>15</v>
      </c>
      <c r="F167" s="177">
        <f t="shared" si="15"/>
        <v>0</v>
      </c>
      <c r="G167" s="119">
        <v>1</v>
      </c>
      <c r="H167" s="177">
        <f t="shared" si="16"/>
        <v>0</v>
      </c>
      <c r="I167" s="119">
        <f t="shared" si="17"/>
        <v>0</v>
      </c>
      <c r="J167" s="16"/>
    </row>
    <row r="168" spans="1:10" s="199" customFormat="1" ht="19.5" customHeight="1" x14ac:dyDescent="0.5">
      <c r="A168" s="222"/>
      <c r="B168" s="19" t="s">
        <v>504</v>
      </c>
      <c r="C168" s="20"/>
      <c r="D168" s="235" t="s">
        <v>11</v>
      </c>
      <c r="E168" s="177">
        <v>3.2</v>
      </c>
      <c r="F168" s="177">
        <f t="shared" si="15"/>
        <v>0</v>
      </c>
      <c r="G168" s="119">
        <v>1</v>
      </c>
      <c r="H168" s="177">
        <f t="shared" si="16"/>
        <v>0</v>
      </c>
      <c r="I168" s="119">
        <f t="shared" si="17"/>
        <v>0</v>
      </c>
      <c r="J168" s="16"/>
    </row>
    <row r="169" spans="1:10" s="5" customFormat="1" x14ac:dyDescent="0.5">
      <c r="A169" s="224"/>
      <c r="B169" s="213"/>
      <c r="C169" s="16"/>
      <c r="D169" s="32"/>
      <c r="E169" s="29"/>
      <c r="F169" s="232"/>
      <c r="G169" s="30"/>
      <c r="H169" s="31"/>
      <c r="I169" s="30"/>
      <c r="J169" s="114"/>
    </row>
    <row r="170" spans="1:10" x14ac:dyDescent="0.5">
      <c r="A170" s="219">
        <v>8</v>
      </c>
      <c r="B170" s="135" t="s">
        <v>648</v>
      </c>
      <c r="C170" s="9"/>
      <c r="D170" s="32"/>
      <c r="E170" s="29"/>
      <c r="F170" s="232"/>
      <c r="G170" s="30"/>
      <c r="H170" s="31"/>
      <c r="I170" s="124"/>
      <c r="J170" s="114"/>
    </row>
    <row r="171" spans="1:10" ht="43.5" x14ac:dyDescent="0.5">
      <c r="A171" s="223">
        <v>8.1</v>
      </c>
      <c r="B171" s="14" t="s">
        <v>654</v>
      </c>
      <c r="C171" s="9"/>
      <c r="D171" s="32" t="s">
        <v>9</v>
      </c>
      <c r="E171" s="29">
        <v>250</v>
      </c>
      <c r="F171" s="233">
        <f t="shared" ref="F171" si="18">E171*C171</f>
        <v>0</v>
      </c>
      <c r="G171" s="407" t="s">
        <v>300</v>
      </c>
      <c r="H171" s="408"/>
      <c r="I171" s="233">
        <f t="shared" ref="I171" si="19">H171+F171</f>
        <v>0</v>
      </c>
      <c r="J171" s="114" t="s">
        <v>666</v>
      </c>
    </row>
    <row r="172" spans="1:10" ht="43.5" x14ac:dyDescent="0.5">
      <c r="A172" s="223">
        <v>8.1999999999999993</v>
      </c>
      <c r="B172" s="14" t="s">
        <v>654</v>
      </c>
      <c r="C172" s="9"/>
      <c r="D172" s="32" t="s">
        <v>9</v>
      </c>
      <c r="E172" s="29">
        <v>500</v>
      </c>
      <c r="F172" s="233">
        <f t="shared" ref="F172:F173" si="20">E172*C172</f>
        <v>0</v>
      </c>
      <c r="G172" s="407" t="s">
        <v>300</v>
      </c>
      <c r="H172" s="408"/>
      <c r="I172" s="233">
        <f t="shared" ref="I172:I173" si="21">H172+F172</f>
        <v>0</v>
      </c>
      <c r="J172" s="114" t="s">
        <v>666</v>
      </c>
    </row>
    <row r="173" spans="1:10" x14ac:dyDescent="0.5">
      <c r="A173" s="223">
        <v>8.3000000000000007</v>
      </c>
      <c r="B173" s="14" t="s">
        <v>653</v>
      </c>
      <c r="C173" s="9"/>
      <c r="D173" s="32" t="s">
        <v>9</v>
      </c>
      <c r="E173" s="29"/>
      <c r="F173" s="233">
        <f t="shared" si="20"/>
        <v>0</v>
      </c>
      <c r="G173" s="30"/>
      <c r="H173" s="233">
        <f t="shared" ref="H173" si="22">G173*C173</f>
        <v>0</v>
      </c>
      <c r="I173" s="233">
        <f t="shared" si="21"/>
        <v>0</v>
      </c>
      <c r="J173" s="114" t="s">
        <v>665</v>
      </c>
    </row>
    <row r="174" spans="1:10" ht="43.5" x14ac:dyDescent="0.5">
      <c r="A174" s="223">
        <v>8.4</v>
      </c>
      <c r="B174" s="14" t="s">
        <v>655</v>
      </c>
      <c r="C174" s="9"/>
      <c r="D174" s="32"/>
      <c r="E174" s="29"/>
      <c r="F174" s="232"/>
      <c r="G174" s="30"/>
      <c r="H174" s="31"/>
      <c r="I174" s="124"/>
      <c r="J174" s="114"/>
    </row>
    <row r="175" spans="1:10" s="5" customFormat="1" ht="20.45" customHeight="1" x14ac:dyDescent="0.5">
      <c r="A175" s="223" t="s">
        <v>649</v>
      </c>
      <c r="B175" s="213" t="s">
        <v>651</v>
      </c>
      <c r="C175" s="16"/>
      <c r="D175" s="32" t="s">
        <v>9</v>
      </c>
      <c r="E175" s="29">
        <v>250</v>
      </c>
      <c r="F175" s="233">
        <f t="shared" ref="F175" si="23">E175*C175</f>
        <v>0</v>
      </c>
      <c r="G175" s="30">
        <v>25</v>
      </c>
      <c r="H175" s="233">
        <f t="shared" ref="H175" si="24">G175*C175</f>
        <v>0</v>
      </c>
      <c r="I175" s="233">
        <f t="shared" ref="I175" si="25">H175+F175</f>
        <v>0</v>
      </c>
      <c r="J175" s="114" t="s">
        <v>444</v>
      </c>
    </row>
    <row r="176" spans="1:10" s="5" customFormat="1" ht="20.45" customHeight="1" x14ac:dyDescent="0.5">
      <c r="A176" s="223" t="s">
        <v>650</v>
      </c>
      <c r="B176" s="213" t="s">
        <v>651</v>
      </c>
      <c r="C176" s="16"/>
      <c r="D176" s="32" t="s">
        <v>9</v>
      </c>
      <c r="E176" s="29">
        <v>470</v>
      </c>
      <c r="F176" s="233">
        <f t="shared" ref="F176:F177" si="26">E176*C176</f>
        <v>0</v>
      </c>
      <c r="G176" s="30">
        <v>25</v>
      </c>
      <c r="H176" s="233">
        <f t="shared" ref="H176" si="27">G176*C176</f>
        <v>0</v>
      </c>
      <c r="I176" s="233">
        <f t="shared" ref="I176:I177" si="28">H176+F176</f>
        <v>0</v>
      </c>
      <c r="J176" s="114" t="s">
        <v>444</v>
      </c>
    </row>
    <row r="177" spans="1:10" ht="43.5" x14ac:dyDescent="0.5">
      <c r="A177" s="223">
        <v>8.5</v>
      </c>
      <c r="B177" s="14" t="s">
        <v>667</v>
      </c>
      <c r="C177" s="9"/>
      <c r="D177" s="32" t="s">
        <v>9</v>
      </c>
      <c r="E177" s="29">
        <v>300</v>
      </c>
      <c r="F177" s="233">
        <f t="shared" si="26"/>
        <v>0</v>
      </c>
      <c r="G177" s="407" t="s">
        <v>300</v>
      </c>
      <c r="H177" s="408"/>
      <c r="I177" s="233">
        <f t="shared" si="28"/>
        <v>0</v>
      </c>
      <c r="J177" s="114" t="s">
        <v>663</v>
      </c>
    </row>
    <row r="178" spans="1:10" ht="43.5" x14ac:dyDescent="0.5">
      <c r="A178" s="223">
        <v>8.6</v>
      </c>
      <c r="B178" s="14" t="s">
        <v>655</v>
      </c>
      <c r="C178" s="9"/>
      <c r="D178" s="32"/>
      <c r="E178" s="29"/>
      <c r="F178" s="232"/>
      <c r="G178" s="30"/>
      <c r="H178" s="31"/>
      <c r="I178" s="124"/>
      <c r="J178" s="114"/>
    </row>
    <row r="179" spans="1:10" s="5" customFormat="1" x14ac:dyDescent="0.5">
      <c r="A179" s="223" t="s">
        <v>656</v>
      </c>
      <c r="B179" s="213" t="s">
        <v>652</v>
      </c>
      <c r="C179" s="16"/>
      <c r="D179" s="32" t="s">
        <v>9</v>
      </c>
      <c r="E179" s="29">
        <v>42</v>
      </c>
      <c r="F179" s="233">
        <f t="shared" ref="F179:F180" si="29">E179*C179</f>
        <v>0</v>
      </c>
      <c r="G179" s="30">
        <v>20</v>
      </c>
      <c r="H179" s="233">
        <f t="shared" ref="H179:H180" si="30">G179*C179</f>
        <v>0</v>
      </c>
      <c r="I179" s="233">
        <f t="shared" ref="I179:I180" si="31">H179+F179</f>
        <v>0</v>
      </c>
      <c r="J179" s="114" t="s">
        <v>664</v>
      </c>
    </row>
    <row r="180" spans="1:10" s="5" customFormat="1" x14ac:dyDescent="0.5">
      <c r="A180" s="223" t="s">
        <v>657</v>
      </c>
      <c r="B180" s="213" t="s">
        <v>658</v>
      </c>
      <c r="C180" s="16"/>
      <c r="D180" s="32" t="s">
        <v>9</v>
      </c>
      <c r="E180" s="29">
        <v>65</v>
      </c>
      <c r="F180" s="233">
        <f t="shared" si="29"/>
        <v>0</v>
      </c>
      <c r="G180" s="30">
        <v>20</v>
      </c>
      <c r="H180" s="233">
        <f t="shared" si="30"/>
        <v>0</v>
      </c>
      <c r="I180" s="233">
        <f t="shared" si="31"/>
        <v>0</v>
      </c>
      <c r="J180" s="114" t="s">
        <v>664</v>
      </c>
    </row>
    <row r="181" spans="1:10" s="5" customFormat="1" x14ac:dyDescent="0.5">
      <c r="A181" s="220"/>
      <c r="B181" s="75"/>
      <c r="C181" s="63"/>
      <c r="D181" s="235"/>
      <c r="E181" s="29"/>
      <c r="F181" s="31"/>
      <c r="G181" s="29"/>
      <c r="H181" s="31"/>
      <c r="I181" s="124"/>
      <c r="J181" s="114"/>
    </row>
    <row r="182" spans="1:10" s="5" customFormat="1" x14ac:dyDescent="0.5">
      <c r="A182" s="369"/>
      <c r="B182" s="370"/>
      <c r="C182" s="352"/>
      <c r="D182" s="372"/>
      <c r="E182" s="373"/>
      <c r="F182" s="380"/>
      <c r="G182" s="373"/>
      <c r="H182" s="380"/>
      <c r="I182" s="384"/>
      <c r="J182" s="375"/>
    </row>
    <row r="183" spans="1:10" s="5" customFormat="1" x14ac:dyDescent="0.5">
      <c r="A183" s="369"/>
      <c r="B183" s="370"/>
      <c r="C183" s="352"/>
      <c r="D183" s="372"/>
      <c r="E183" s="373"/>
      <c r="F183" s="380"/>
      <c r="G183" s="373"/>
      <c r="H183" s="380"/>
      <c r="I183" s="384"/>
      <c r="J183" s="375"/>
    </row>
    <row r="184" spans="1:10" s="5" customFormat="1" x14ac:dyDescent="0.5">
      <c r="A184" s="369"/>
      <c r="B184" s="370"/>
      <c r="C184" s="352"/>
      <c r="D184" s="372"/>
      <c r="E184" s="373"/>
      <c r="F184" s="380"/>
      <c r="G184" s="373"/>
      <c r="H184" s="380"/>
      <c r="I184" s="384"/>
      <c r="J184" s="375"/>
    </row>
    <row r="185" spans="1:10" s="5" customFormat="1" ht="22.5" thickBot="1" x14ac:dyDescent="0.55000000000000004">
      <c r="A185" s="369"/>
      <c r="B185" s="370"/>
      <c r="C185" s="352"/>
      <c r="D185" s="372"/>
      <c r="E185" s="373"/>
      <c r="F185" s="380"/>
      <c r="G185" s="373"/>
      <c r="H185" s="380"/>
      <c r="I185" s="384"/>
      <c r="J185" s="375"/>
    </row>
    <row r="186" spans="1:10" s="36" customFormat="1" ht="18.75" thickTop="1" x14ac:dyDescent="0.4">
      <c r="A186" s="405" t="s">
        <v>59</v>
      </c>
      <c r="B186" s="393" t="s">
        <v>1</v>
      </c>
      <c r="C186" s="395" t="s">
        <v>2</v>
      </c>
      <c r="D186" s="395" t="s">
        <v>3</v>
      </c>
      <c r="E186" s="404" t="s">
        <v>8</v>
      </c>
      <c r="F186" s="404"/>
      <c r="G186" s="404" t="s">
        <v>60</v>
      </c>
      <c r="H186" s="404"/>
      <c r="I186" s="229" t="s">
        <v>21</v>
      </c>
      <c r="J186" s="393" t="s">
        <v>5</v>
      </c>
    </row>
    <row r="187" spans="1:10" s="36" customFormat="1" ht="18.75" thickBot="1" x14ac:dyDescent="0.45">
      <c r="A187" s="406"/>
      <c r="B187" s="394"/>
      <c r="C187" s="396"/>
      <c r="D187" s="396"/>
      <c r="E187" s="230" t="s">
        <v>61</v>
      </c>
      <c r="F187" s="230" t="s">
        <v>4</v>
      </c>
      <c r="G187" s="230" t="s">
        <v>61</v>
      </c>
      <c r="H187" s="230" t="s">
        <v>4</v>
      </c>
      <c r="I187" s="231" t="s">
        <v>0</v>
      </c>
      <c r="J187" s="394"/>
    </row>
    <row r="188" spans="1:10" ht="22.5" thickTop="1" x14ac:dyDescent="0.5">
      <c r="A188" s="219">
        <v>9</v>
      </c>
      <c r="B188" s="135" t="s">
        <v>659</v>
      </c>
      <c r="C188" s="9"/>
      <c r="D188" s="32"/>
      <c r="E188" s="29"/>
      <c r="F188" s="232"/>
      <c r="G188" s="30"/>
      <c r="H188" s="31"/>
      <c r="I188" s="124"/>
      <c r="J188" s="114"/>
    </row>
    <row r="189" spans="1:10" s="5" customFormat="1" x14ac:dyDescent="0.5">
      <c r="A189" s="220">
        <v>9.1</v>
      </c>
      <c r="B189" s="212" t="s">
        <v>644</v>
      </c>
      <c r="C189" s="11"/>
      <c r="D189" s="235"/>
      <c r="E189" s="29"/>
      <c r="F189" s="31"/>
      <c r="G189" s="29"/>
      <c r="H189" s="31"/>
      <c r="I189" s="124"/>
      <c r="J189" s="114"/>
    </row>
    <row r="190" spans="1:10" s="5" customFormat="1" x14ac:dyDescent="0.5">
      <c r="A190" s="223" t="s">
        <v>669</v>
      </c>
      <c r="B190" s="75" t="s">
        <v>307</v>
      </c>
      <c r="C190" s="63"/>
      <c r="D190" s="235" t="s">
        <v>17</v>
      </c>
      <c r="E190" s="29">
        <v>700</v>
      </c>
      <c r="F190" s="233">
        <f t="shared" ref="F190:F194" si="32">E190*C190</f>
        <v>0</v>
      </c>
      <c r="G190" s="30">
        <v>25</v>
      </c>
      <c r="H190" s="233">
        <f t="shared" ref="H190:H194" si="33">G190*C190</f>
        <v>0</v>
      </c>
      <c r="I190" s="233">
        <f t="shared" ref="I190:I194" si="34">H190+F190</f>
        <v>0</v>
      </c>
      <c r="J190" s="114" t="s">
        <v>303</v>
      </c>
    </row>
    <row r="191" spans="1:10" s="5" customFormat="1" x14ac:dyDescent="0.5">
      <c r="A191" s="223" t="s">
        <v>671</v>
      </c>
      <c r="B191" s="75" t="s">
        <v>308</v>
      </c>
      <c r="C191" s="63"/>
      <c r="D191" s="235" t="s">
        <v>17</v>
      </c>
      <c r="E191" s="29">
        <v>800</v>
      </c>
      <c r="F191" s="233">
        <f t="shared" si="32"/>
        <v>0</v>
      </c>
      <c r="G191" s="30">
        <v>25</v>
      </c>
      <c r="H191" s="233">
        <f t="shared" si="33"/>
        <v>0</v>
      </c>
      <c r="I191" s="233">
        <f t="shared" si="34"/>
        <v>0</v>
      </c>
      <c r="J191" s="114" t="s">
        <v>303</v>
      </c>
    </row>
    <row r="192" spans="1:10" s="255" customFormat="1" x14ac:dyDescent="0.5">
      <c r="A192" s="256" t="s">
        <v>670</v>
      </c>
      <c r="B192" s="253" t="s">
        <v>668</v>
      </c>
      <c r="C192" s="254"/>
      <c r="D192" s="245" t="s">
        <v>17</v>
      </c>
      <c r="E192" s="249"/>
      <c r="F192" s="250">
        <f t="shared" ref="F192" si="35">E192*C192</f>
        <v>0</v>
      </c>
      <c r="G192" s="251"/>
      <c r="H192" s="250">
        <f t="shared" ref="H192" si="36">G192*C192</f>
        <v>0</v>
      </c>
      <c r="I192" s="250">
        <f t="shared" ref="I192" si="37">H192+F192</f>
        <v>0</v>
      </c>
      <c r="J192" s="335" t="s">
        <v>303</v>
      </c>
    </row>
    <row r="193" spans="1:10" s="5" customFormat="1" ht="36" x14ac:dyDescent="0.5">
      <c r="A193" s="220"/>
      <c r="B193" s="75" t="s">
        <v>309</v>
      </c>
      <c r="C193" s="63"/>
      <c r="D193" s="235" t="s">
        <v>17</v>
      </c>
      <c r="E193" s="29">
        <v>400</v>
      </c>
      <c r="F193" s="233">
        <f t="shared" si="32"/>
        <v>0</v>
      </c>
      <c r="G193" s="30">
        <v>25</v>
      </c>
      <c r="H193" s="233">
        <f t="shared" si="33"/>
        <v>0</v>
      </c>
      <c r="I193" s="233">
        <f t="shared" si="34"/>
        <v>0</v>
      </c>
      <c r="J193" s="114" t="s">
        <v>311</v>
      </c>
    </row>
    <row r="194" spans="1:10" s="5" customFormat="1" ht="36" x14ac:dyDescent="0.5">
      <c r="A194" s="220"/>
      <c r="B194" s="75" t="s">
        <v>310</v>
      </c>
      <c r="C194" s="63"/>
      <c r="D194" s="235" t="s">
        <v>17</v>
      </c>
      <c r="E194" s="29">
        <v>500</v>
      </c>
      <c r="F194" s="233">
        <f t="shared" si="32"/>
        <v>0</v>
      </c>
      <c r="G194" s="30">
        <v>25</v>
      </c>
      <c r="H194" s="233">
        <f t="shared" si="33"/>
        <v>0</v>
      </c>
      <c r="I194" s="233">
        <f t="shared" si="34"/>
        <v>0</v>
      </c>
      <c r="J194" s="114" t="s">
        <v>311</v>
      </c>
    </row>
    <row r="195" spans="1:10" s="5" customFormat="1" x14ac:dyDescent="0.5">
      <c r="A195" s="220">
        <v>9.1999999999999993</v>
      </c>
      <c r="B195" s="212" t="s">
        <v>660</v>
      </c>
      <c r="C195" s="11"/>
      <c r="D195" s="235"/>
      <c r="E195" s="29"/>
      <c r="F195" s="31"/>
      <c r="G195" s="29"/>
      <c r="H195" s="31"/>
      <c r="I195" s="124"/>
      <c r="J195" s="114"/>
    </row>
    <row r="196" spans="1:10" s="255" customFormat="1" ht="43.5" x14ac:dyDescent="0.5">
      <c r="A196" s="223" t="s">
        <v>685</v>
      </c>
      <c r="B196" s="75" t="s">
        <v>683</v>
      </c>
      <c r="C196" s="63"/>
      <c r="D196" s="235" t="s">
        <v>17</v>
      </c>
      <c r="E196" s="29">
        <v>450</v>
      </c>
      <c r="F196" s="233">
        <f t="shared" ref="F196:F199" si="38">E196*C196</f>
        <v>0</v>
      </c>
      <c r="G196" s="30">
        <v>100</v>
      </c>
      <c r="H196" s="233">
        <f t="shared" ref="H196:H199" si="39">G196*C196</f>
        <v>0</v>
      </c>
      <c r="I196" s="233">
        <f t="shared" ref="I196:I199" si="40">H196+F196</f>
        <v>0</v>
      </c>
      <c r="J196" s="114" t="s">
        <v>303</v>
      </c>
    </row>
    <row r="197" spans="1:10" s="255" customFormat="1" ht="43.5" x14ac:dyDescent="0.5">
      <c r="A197" s="223" t="s">
        <v>686</v>
      </c>
      <c r="B197" s="75" t="s">
        <v>684</v>
      </c>
      <c r="C197" s="63"/>
      <c r="D197" s="235" t="s">
        <v>17</v>
      </c>
      <c r="E197" s="29">
        <v>800</v>
      </c>
      <c r="F197" s="233">
        <f t="shared" si="38"/>
        <v>0</v>
      </c>
      <c r="G197" s="30">
        <v>25</v>
      </c>
      <c r="H197" s="233">
        <f t="shared" si="39"/>
        <v>0</v>
      </c>
      <c r="I197" s="233">
        <f t="shared" si="40"/>
        <v>0</v>
      </c>
      <c r="J197" s="114" t="s">
        <v>303</v>
      </c>
    </row>
    <row r="198" spans="1:10" s="255" customFormat="1" ht="36" x14ac:dyDescent="0.5">
      <c r="A198" s="252"/>
      <c r="B198" s="75" t="s">
        <v>646</v>
      </c>
      <c r="C198" s="63"/>
      <c r="D198" s="235" t="s">
        <v>17</v>
      </c>
      <c r="E198" s="29">
        <v>400</v>
      </c>
      <c r="F198" s="233">
        <f t="shared" si="38"/>
        <v>0</v>
      </c>
      <c r="G198" s="30">
        <v>25</v>
      </c>
      <c r="H198" s="233">
        <f t="shared" si="39"/>
        <v>0</v>
      </c>
      <c r="I198" s="233">
        <f t="shared" si="40"/>
        <v>0</v>
      </c>
      <c r="J198" s="114" t="s">
        <v>311</v>
      </c>
    </row>
    <row r="199" spans="1:10" s="255" customFormat="1" ht="36" x14ac:dyDescent="0.5">
      <c r="A199" s="252"/>
      <c r="B199" s="75" t="s">
        <v>647</v>
      </c>
      <c r="C199" s="63"/>
      <c r="D199" s="235" t="s">
        <v>17</v>
      </c>
      <c r="E199" s="29">
        <v>500</v>
      </c>
      <c r="F199" s="233">
        <f t="shared" si="38"/>
        <v>0</v>
      </c>
      <c r="G199" s="30">
        <v>25</v>
      </c>
      <c r="H199" s="233">
        <f t="shared" si="39"/>
        <v>0</v>
      </c>
      <c r="I199" s="233">
        <f t="shared" si="40"/>
        <v>0</v>
      </c>
      <c r="J199" s="114" t="s">
        <v>311</v>
      </c>
    </row>
    <row r="200" spans="1:10" s="5" customFormat="1" x14ac:dyDescent="0.5">
      <c r="A200" s="220">
        <v>9.3000000000000007</v>
      </c>
      <c r="B200" s="212" t="s">
        <v>645</v>
      </c>
      <c r="C200" s="63"/>
      <c r="D200" s="235"/>
      <c r="E200" s="29"/>
      <c r="F200" s="31"/>
      <c r="G200" s="29"/>
      <c r="H200" s="31"/>
      <c r="I200" s="124"/>
      <c r="J200" s="114"/>
    </row>
    <row r="201" spans="1:10" s="5" customFormat="1" x14ac:dyDescent="0.5">
      <c r="A201" s="223" t="s">
        <v>672</v>
      </c>
      <c r="B201" s="75" t="s">
        <v>302</v>
      </c>
      <c r="C201" s="11"/>
      <c r="D201" s="235" t="s">
        <v>17</v>
      </c>
      <c r="E201" s="29">
        <v>350</v>
      </c>
      <c r="F201" s="233">
        <f t="shared" ref="F201:F204" si="41">E201*C201</f>
        <v>0</v>
      </c>
      <c r="G201" s="30">
        <v>25</v>
      </c>
      <c r="H201" s="233">
        <f t="shared" ref="H201:H204" si="42">G201*C201</f>
        <v>0</v>
      </c>
      <c r="I201" s="233">
        <f t="shared" ref="I201:I204" si="43">H201+F201</f>
        <v>0</v>
      </c>
      <c r="J201" s="114" t="s">
        <v>303</v>
      </c>
    </row>
    <row r="202" spans="1:10" s="5" customFormat="1" x14ac:dyDescent="0.5">
      <c r="A202" s="223" t="s">
        <v>673</v>
      </c>
      <c r="B202" s="75" t="s">
        <v>304</v>
      </c>
      <c r="C202" s="11"/>
      <c r="D202" s="235" t="s">
        <v>17</v>
      </c>
      <c r="E202" s="29">
        <v>400</v>
      </c>
      <c r="F202" s="233">
        <f t="shared" si="41"/>
        <v>0</v>
      </c>
      <c r="G202" s="30">
        <v>25</v>
      </c>
      <c r="H202" s="233">
        <f t="shared" si="42"/>
        <v>0</v>
      </c>
      <c r="I202" s="233">
        <f t="shared" si="43"/>
        <v>0</v>
      </c>
      <c r="J202" s="114" t="s">
        <v>303</v>
      </c>
    </row>
    <row r="203" spans="1:10" s="5" customFormat="1" ht="36" x14ac:dyDescent="0.5">
      <c r="A203" s="220"/>
      <c r="B203" s="75" t="s">
        <v>305</v>
      </c>
      <c r="C203" s="11"/>
      <c r="D203" s="235" t="s">
        <v>17</v>
      </c>
      <c r="E203" s="29">
        <v>250</v>
      </c>
      <c r="F203" s="233">
        <f t="shared" si="41"/>
        <v>0</v>
      </c>
      <c r="G203" s="30">
        <v>25</v>
      </c>
      <c r="H203" s="233">
        <f t="shared" si="42"/>
        <v>0</v>
      </c>
      <c r="I203" s="233">
        <f t="shared" si="43"/>
        <v>0</v>
      </c>
      <c r="J203" s="114" t="s">
        <v>311</v>
      </c>
    </row>
    <row r="204" spans="1:10" s="5" customFormat="1" ht="36" x14ac:dyDescent="0.5">
      <c r="A204" s="220"/>
      <c r="B204" s="75" t="s">
        <v>306</v>
      </c>
      <c r="C204" s="11"/>
      <c r="D204" s="235" t="s">
        <v>17</v>
      </c>
      <c r="E204" s="29">
        <v>350</v>
      </c>
      <c r="F204" s="233">
        <f t="shared" si="41"/>
        <v>0</v>
      </c>
      <c r="G204" s="30">
        <v>25</v>
      </c>
      <c r="H204" s="233">
        <f t="shared" si="42"/>
        <v>0</v>
      </c>
      <c r="I204" s="233">
        <f t="shared" si="43"/>
        <v>0</v>
      </c>
      <c r="J204" s="114" t="s">
        <v>311</v>
      </c>
    </row>
    <row r="205" spans="1:10" s="5" customFormat="1" x14ac:dyDescent="0.5">
      <c r="A205" s="220">
        <v>9.4</v>
      </c>
      <c r="B205" s="212" t="s">
        <v>674</v>
      </c>
      <c r="C205" s="63"/>
      <c r="D205" s="235"/>
      <c r="E205" s="29"/>
      <c r="F205" s="31"/>
      <c r="G205" s="29"/>
      <c r="H205" s="31"/>
      <c r="I205" s="124"/>
      <c r="J205" s="114"/>
    </row>
    <row r="206" spans="1:10" s="5" customFormat="1" x14ac:dyDescent="0.5">
      <c r="A206" s="223" t="s">
        <v>679</v>
      </c>
      <c r="B206" s="75" t="s">
        <v>675</v>
      </c>
      <c r="C206" s="11"/>
      <c r="D206" s="235" t="s">
        <v>17</v>
      </c>
      <c r="E206" s="29">
        <v>1600</v>
      </c>
      <c r="F206" s="233">
        <f t="shared" ref="F206:F209" si="44">E206*C206</f>
        <v>0</v>
      </c>
      <c r="G206" s="407" t="s">
        <v>300</v>
      </c>
      <c r="H206" s="408"/>
      <c r="I206" s="233">
        <f t="shared" ref="I206:I209" si="45">H206+F206</f>
        <v>0</v>
      </c>
      <c r="J206" s="114"/>
    </row>
    <row r="207" spans="1:10" s="5" customFormat="1" x14ac:dyDescent="0.5">
      <c r="A207" s="223" t="s">
        <v>680</v>
      </c>
      <c r="B207" s="75" t="s">
        <v>676</v>
      </c>
      <c r="C207" s="11"/>
      <c r="D207" s="235" t="s">
        <v>17</v>
      </c>
      <c r="E207" s="29">
        <v>1650</v>
      </c>
      <c r="F207" s="233">
        <f t="shared" si="44"/>
        <v>0</v>
      </c>
      <c r="G207" s="407" t="s">
        <v>300</v>
      </c>
      <c r="H207" s="408"/>
      <c r="I207" s="233">
        <f t="shared" si="45"/>
        <v>0</v>
      </c>
      <c r="J207" s="114"/>
    </row>
    <row r="208" spans="1:10" s="5" customFormat="1" ht="43.5" x14ac:dyDescent="0.5">
      <c r="A208" s="223" t="s">
        <v>681</v>
      </c>
      <c r="B208" s="75" t="s">
        <v>677</v>
      </c>
      <c r="C208" s="11"/>
      <c r="D208" s="235" t="s">
        <v>17</v>
      </c>
      <c r="E208" s="29">
        <v>1700</v>
      </c>
      <c r="F208" s="233">
        <f t="shared" si="44"/>
        <v>0</v>
      </c>
      <c r="G208" s="407" t="s">
        <v>300</v>
      </c>
      <c r="H208" s="408"/>
      <c r="I208" s="233">
        <f t="shared" si="45"/>
        <v>0</v>
      </c>
      <c r="J208" s="114"/>
    </row>
    <row r="209" spans="1:12" s="5" customFormat="1" ht="43.5" x14ac:dyDescent="0.5">
      <c r="A209" s="223" t="s">
        <v>682</v>
      </c>
      <c r="B209" s="75" t="s">
        <v>678</v>
      </c>
      <c r="C209" s="11"/>
      <c r="D209" s="235" t="s">
        <v>17</v>
      </c>
      <c r="E209" s="29">
        <v>1750</v>
      </c>
      <c r="F209" s="233">
        <f t="shared" si="44"/>
        <v>0</v>
      </c>
      <c r="G209" s="407" t="s">
        <v>300</v>
      </c>
      <c r="H209" s="408"/>
      <c r="I209" s="233">
        <f t="shared" si="45"/>
        <v>0</v>
      </c>
      <c r="J209" s="114"/>
    </row>
    <row r="210" spans="1:12" s="4" customFormat="1" x14ac:dyDescent="0.45">
      <c r="A210" s="15"/>
      <c r="B210" s="16"/>
      <c r="C210" s="16"/>
      <c r="D210" s="15"/>
      <c r="E210" s="103"/>
      <c r="F210" s="16"/>
      <c r="G210" s="119"/>
      <c r="H210" s="17"/>
      <c r="I210" s="16"/>
      <c r="J210" s="114"/>
    </row>
    <row r="211" spans="1:12" x14ac:dyDescent="0.5">
      <c r="A211" s="32"/>
      <c r="B211" s="135"/>
      <c r="C211" s="9"/>
      <c r="D211" s="15"/>
      <c r="E211" s="103"/>
      <c r="F211" s="16"/>
      <c r="G211" s="119"/>
      <c r="H211" s="17"/>
      <c r="I211" s="16"/>
      <c r="J211" s="114"/>
    </row>
    <row r="212" spans="1:12" x14ac:dyDescent="0.5">
      <c r="A212" s="32"/>
      <c r="B212" s="14"/>
      <c r="C212" s="9"/>
      <c r="D212" s="32"/>
      <c r="E212" s="29"/>
      <c r="F212" s="30"/>
      <c r="G212" s="29"/>
      <c r="H212" s="232"/>
      <c r="I212" s="16"/>
      <c r="J212" s="114"/>
    </row>
    <row r="213" spans="1:12" x14ac:dyDescent="0.5">
      <c r="A213" s="32"/>
      <c r="B213" s="14"/>
      <c r="C213" s="9"/>
      <c r="D213" s="32"/>
      <c r="E213" s="29"/>
      <c r="F213" s="30"/>
      <c r="G213" s="29"/>
      <c r="H213" s="232"/>
      <c r="I213" s="16"/>
      <c r="J213" s="114"/>
    </row>
    <row r="214" spans="1:12" x14ac:dyDescent="0.5">
      <c r="A214" s="32"/>
      <c r="B214" s="14"/>
      <c r="C214" s="9"/>
      <c r="D214" s="32"/>
      <c r="E214" s="29"/>
      <c r="F214" s="30"/>
      <c r="G214" s="29"/>
      <c r="H214" s="232"/>
      <c r="I214" s="16"/>
      <c r="J214" s="114"/>
    </row>
    <row r="215" spans="1:12" x14ac:dyDescent="0.5">
      <c r="A215" s="32"/>
      <c r="B215" s="14"/>
      <c r="C215" s="9"/>
      <c r="D215" s="32"/>
      <c r="E215" s="29"/>
      <c r="F215" s="30"/>
      <c r="G215" s="29"/>
      <c r="H215" s="232"/>
      <c r="I215" s="16"/>
      <c r="J215" s="114"/>
    </row>
    <row r="216" spans="1:12" x14ac:dyDescent="0.5">
      <c r="A216" s="32"/>
      <c r="B216" s="14"/>
      <c r="C216" s="9"/>
      <c r="D216" s="32"/>
      <c r="E216" s="29"/>
      <c r="F216" s="30"/>
      <c r="G216" s="29"/>
      <c r="H216" s="232"/>
      <c r="I216" s="16"/>
      <c r="J216" s="114"/>
    </row>
    <row r="217" spans="1:12" x14ac:dyDescent="0.5">
      <c r="A217" s="32"/>
      <c r="B217" s="14"/>
      <c r="C217" s="9"/>
      <c r="D217" s="32"/>
      <c r="E217" s="29"/>
      <c r="F217" s="30"/>
      <c r="G217" s="29"/>
      <c r="H217" s="232"/>
      <c r="I217" s="16"/>
      <c r="J217" s="114"/>
    </row>
    <row r="218" spans="1:12" x14ac:dyDescent="0.5">
      <c r="A218" s="32"/>
      <c r="B218" s="14"/>
      <c r="C218" s="9"/>
      <c r="D218" s="32"/>
      <c r="E218" s="29"/>
      <c r="F218" s="30"/>
      <c r="G218" s="29"/>
      <c r="H218" s="232"/>
      <c r="I218" s="16"/>
      <c r="J218" s="114"/>
    </row>
    <row r="219" spans="1:12" x14ac:dyDescent="0.5">
      <c r="A219" s="32"/>
      <c r="B219" s="14"/>
      <c r="C219" s="9"/>
      <c r="D219" s="32"/>
      <c r="E219" s="29"/>
      <c r="F219" s="30"/>
      <c r="G219" s="29"/>
      <c r="H219" s="232"/>
      <c r="I219" s="16"/>
      <c r="J219" s="114"/>
    </row>
    <row r="220" spans="1:12" x14ac:dyDescent="0.5">
      <c r="A220" s="32"/>
      <c r="B220" s="214"/>
      <c r="C220" s="9"/>
      <c r="D220" s="32"/>
      <c r="E220" s="29"/>
      <c r="F220" s="30"/>
      <c r="G220" s="177"/>
      <c r="H220" s="31"/>
      <c r="I220" s="30"/>
      <c r="J220" s="114"/>
      <c r="K220" s="6"/>
      <c r="L220" s="6"/>
    </row>
    <row r="221" spans="1:12" x14ac:dyDescent="0.5">
      <c r="A221" s="32"/>
      <c r="B221" s="135"/>
      <c r="C221" s="9"/>
      <c r="D221" s="32"/>
      <c r="E221" s="17"/>
      <c r="F221" s="16"/>
      <c r="G221" s="119"/>
      <c r="H221" s="17"/>
      <c r="I221" s="16"/>
      <c r="J221" s="114"/>
    </row>
    <row r="222" spans="1:12" x14ac:dyDescent="0.5">
      <c r="A222" s="32"/>
      <c r="B222" s="14"/>
      <c r="C222" s="9"/>
      <c r="D222" s="32"/>
      <c r="E222" s="17"/>
      <c r="F222" s="16"/>
      <c r="G222" s="119"/>
      <c r="H222" s="17"/>
      <c r="I222" s="16"/>
      <c r="J222" s="114"/>
    </row>
    <row r="223" spans="1:12" x14ac:dyDescent="0.5">
      <c r="A223" s="32"/>
      <c r="B223" s="14"/>
      <c r="C223" s="9"/>
      <c r="D223" s="32"/>
      <c r="E223" s="17"/>
      <c r="F223" s="16"/>
      <c r="G223" s="119"/>
      <c r="H223" s="17"/>
      <c r="I223" s="16"/>
      <c r="J223" s="114"/>
    </row>
    <row r="224" spans="1:12" x14ac:dyDescent="0.5">
      <c r="A224" s="32"/>
      <c r="B224" s="14"/>
      <c r="C224" s="9"/>
      <c r="D224" s="32"/>
      <c r="E224" s="17"/>
      <c r="F224" s="16"/>
      <c r="G224" s="119"/>
      <c r="H224" s="17"/>
      <c r="I224" s="16"/>
      <c r="J224" s="114"/>
    </row>
    <row r="225" spans="1:10" x14ac:dyDescent="0.5">
      <c r="A225" s="32"/>
      <c r="B225" s="14"/>
      <c r="C225" s="9"/>
      <c r="D225" s="32"/>
      <c r="E225" s="17"/>
      <c r="F225" s="16"/>
      <c r="G225" s="119"/>
      <c r="H225" s="17"/>
      <c r="I225" s="16"/>
      <c r="J225" s="114"/>
    </row>
    <row r="226" spans="1:10" x14ac:dyDescent="0.5">
      <c r="A226" s="32"/>
      <c r="B226" s="14"/>
      <c r="C226" s="9"/>
      <c r="D226" s="32"/>
      <c r="E226" s="17"/>
      <c r="F226" s="16"/>
      <c r="G226" s="119"/>
      <c r="H226" s="17"/>
      <c r="I226" s="16"/>
      <c r="J226" s="114"/>
    </row>
    <row r="227" spans="1:10" x14ac:dyDescent="0.5">
      <c r="A227" s="32"/>
      <c r="B227" s="14"/>
      <c r="C227" s="9"/>
      <c r="D227" s="32"/>
      <c r="E227" s="17"/>
      <c r="F227" s="16"/>
      <c r="G227" s="119"/>
      <c r="H227" s="17"/>
      <c r="I227" s="16"/>
      <c r="J227" s="114"/>
    </row>
    <row r="228" spans="1:10" x14ac:dyDescent="0.5">
      <c r="A228" s="32"/>
      <c r="B228" s="14"/>
      <c r="C228" s="9"/>
      <c r="D228" s="32"/>
      <c r="E228" s="17"/>
      <c r="F228" s="16"/>
      <c r="G228" s="119"/>
      <c r="H228" s="17"/>
      <c r="I228" s="16"/>
      <c r="J228" s="114"/>
    </row>
    <row r="229" spans="1:10" x14ac:dyDescent="0.5">
      <c r="A229" s="32"/>
      <c r="B229" s="14"/>
      <c r="C229" s="9"/>
      <c r="D229" s="32"/>
      <c r="E229" s="17"/>
      <c r="F229" s="16"/>
      <c r="G229" s="119"/>
      <c r="H229" s="17"/>
      <c r="I229" s="16"/>
      <c r="J229" s="114"/>
    </row>
    <row r="230" spans="1:10" x14ac:dyDescent="0.5">
      <c r="A230" s="32"/>
      <c r="B230" s="135"/>
      <c r="C230" s="9"/>
      <c r="D230" s="32"/>
      <c r="E230" s="17"/>
      <c r="F230" s="16"/>
      <c r="G230" s="119"/>
      <c r="H230" s="17"/>
      <c r="I230" s="16"/>
      <c r="J230" s="114"/>
    </row>
    <row r="231" spans="1:10" x14ac:dyDescent="0.5">
      <c r="A231" s="32"/>
      <c r="B231" s="14"/>
      <c r="C231" s="9"/>
      <c r="D231" s="32"/>
      <c r="E231" s="17"/>
      <c r="F231" s="16"/>
      <c r="G231" s="16"/>
      <c r="H231" s="17"/>
      <c r="I231" s="16"/>
      <c r="J231" s="114"/>
    </row>
    <row r="232" spans="1:10" x14ac:dyDescent="0.5">
      <c r="A232" s="32"/>
      <c r="B232" s="14"/>
      <c r="C232" s="9"/>
      <c r="D232" s="32"/>
      <c r="E232" s="17"/>
      <c r="F232" s="16"/>
      <c r="G232" s="16"/>
      <c r="H232" s="17"/>
      <c r="I232" s="16"/>
      <c r="J232" s="114"/>
    </row>
    <row r="233" spans="1:10" x14ac:dyDescent="0.5">
      <c r="A233" s="32"/>
      <c r="B233" s="14"/>
      <c r="C233" s="9"/>
      <c r="D233" s="32"/>
      <c r="E233" s="17"/>
      <c r="F233" s="16"/>
      <c r="G233" s="16"/>
      <c r="H233" s="17"/>
      <c r="I233" s="16"/>
      <c r="J233" s="114"/>
    </row>
    <row r="234" spans="1:10" x14ac:dyDescent="0.5">
      <c r="A234" s="32"/>
      <c r="B234" s="14"/>
      <c r="C234" s="9"/>
      <c r="D234" s="32"/>
      <c r="E234" s="17"/>
      <c r="F234" s="16"/>
      <c r="G234" s="16"/>
      <c r="H234" s="17"/>
      <c r="I234" s="16"/>
      <c r="J234" s="16"/>
    </row>
    <row r="235" spans="1:10" x14ac:dyDescent="0.5">
      <c r="A235" s="32"/>
      <c r="B235" s="135"/>
      <c r="C235" s="9"/>
      <c r="D235" s="32"/>
      <c r="E235" s="17"/>
      <c r="F235" s="16"/>
      <c r="G235" s="119"/>
      <c r="H235" s="17"/>
      <c r="I235" s="16"/>
      <c r="J235" s="114"/>
    </row>
    <row r="236" spans="1:10" x14ac:dyDescent="0.5">
      <c r="A236" s="32"/>
      <c r="B236" s="14"/>
      <c r="C236" s="9"/>
      <c r="D236" s="32"/>
      <c r="E236" s="17"/>
      <c r="F236" s="16"/>
      <c r="G236" s="16"/>
      <c r="H236" s="17"/>
      <c r="I236" s="16"/>
      <c r="J236" s="114"/>
    </row>
    <row r="237" spans="1:10" x14ac:dyDescent="0.5">
      <c r="A237" s="32"/>
      <c r="B237" s="14"/>
      <c r="C237" s="9"/>
      <c r="D237" s="32"/>
      <c r="E237" s="17"/>
      <c r="F237" s="16"/>
      <c r="G237" s="16"/>
      <c r="H237" s="17"/>
      <c r="I237" s="16"/>
      <c r="J237" s="16"/>
    </row>
    <row r="238" spans="1:10" x14ac:dyDescent="0.5">
      <c r="A238" s="32"/>
      <c r="B238" s="14"/>
      <c r="C238" s="9"/>
      <c r="D238" s="32"/>
      <c r="E238" s="17"/>
      <c r="F238" s="16"/>
      <c r="G238" s="16"/>
      <c r="H238" s="17"/>
      <c r="I238" s="16"/>
      <c r="J238" s="16"/>
    </row>
    <row r="239" spans="1:10" x14ac:dyDescent="0.5">
      <c r="A239" s="32"/>
      <c r="B239" s="135"/>
      <c r="C239" s="9"/>
      <c r="D239" s="32"/>
      <c r="E239" s="17"/>
      <c r="F239" s="16"/>
      <c r="G239" s="16"/>
      <c r="H239" s="17"/>
      <c r="I239" s="16"/>
      <c r="J239" s="16"/>
    </row>
    <row r="240" spans="1:10" x14ac:dyDescent="0.5">
      <c r="A240" s="32"/>
      <c r="B240" s="14"/>
      <c r="C240" s="9"/>
      <c r="D240" s="32"/>
      <c r="E240" s="232"/>
      <c r="F240" s="232"/>
      <c r="G240" s="30"/>
      <c r="H240" s="31"/>
      <c r="I240" s="16"/>
      <c r="J240" s="114"/>
    </row>
    <row r="241" spans="1:11" x14ac:dyDescent="0.5">
      <c r="A241" s="32"/>
      <c r="B241" s="14"/>
      <c r="C241" s="9"/>
      <c r="D241" s="32"/>
      <c r="E241" s="232"/>
      <c r="F241" s="232"/>
      <c r="G241" s="30"/>
      <c r="H241" s="31"/>
      <c r="I241" s="16"/>
      <c r="J241" s="114"/>
    </row>
    <row r="242" spans="1:11" x14ac:dyDescent="0.5">
      <c r="A242" s="32"/>
      <c r="B242" s="14"/>
      <c r="C242" s="9"/>
      <c r="D242" s="32"/>
      <c r="E242" s="232"/>
      <c r="F242" s="232"/>
      <c r="G242" s="30"/>
      <c r="H242" s="31"/>
      <c r="I242" s="16"/>
      <c r="J242" s="114"/>
    </row>
    <row r="243" spans="1:11" x14ac:dyDescent="0.5">
      <c r="A243" s="32"/>
      <c r="B243" s="14"/>
      <c r="C243" s="9"/>
      <c r="D243" s="32"/>
      <c r="E243" s="17"/>
      <c r="F243" s="16"/>
      <c r="G243" s="16"/>
      <c r="H243" s="17"/>
      <c r="I243" s="16"/>
      <c r="J243" s="16"/>
    </row>
    <row r="244" spans="1:11" x14ac:dyDescent="0.5">
      <c r="A244" s="32"/>
      <c r="B244" s="135"/>
      <c r="C244" s="9"/>
      <c r="D244" s="32"/>
      <c r="E244" s="17"/>
      <c r="F244" s="16"/>
      <c r="G244" s="16"/>
      <c r="H244" s="17"/>
      <c r="I244" s="16"/>
      <c r="J244" s="16"/>
    </row>
    <row r="245" spans="1:11" x14ac:dyDescent="0.5">
      <c r="A245" s="32"/>
      <c r="B245" s="14"/>
      <c r="C245" s="9"/>
      <c r="D245" s="32"/>
      <c r="E245" s="232"/>
      <c r="F245" s="232"/>
      <c r="G245" s="30"/>
      <c r="H245" s="31"/>
      <c r="I245" s="16"/>
      <c r="J245" s="114"/>
    </row>
    <row r="246" spans="1:11" x14ac:dyDescent="0.5">
      <c r="A246" s="32"/>
      <c r="B246" s="214"/>
      <c r="C246" s="9"/>
      <c r="D246" s="32"/>
      <c r="E246" s="17"/>
      <c r="F246" s="16"/>
      <c r="G246" s="16"/>
      <c r="H246" s="17"/>
      <c r="I246" s="16"/>
      <c r="J246" s="16"/>
    </row>
    <row r="247" spans="1:11" x14ac:dyDescent="0.5">
      <c r="A247" s="32"/>
      <c r="B247" s="135"/>
      <c r="C247" s="9"/>
      <c r="D247" s="15"/>
      <c r="E247" s="17"/>
      <c r="F247" s="16"/>
      <c r="G247" s="16"/>
      <c r="H247" s="17"/>
      <c r="I247" s="16"/>
      <c r="J247" s="16"/>
    </row>
    <row r="248" spans="1:11" x14ac:dyDescent="0.5">
      <c r="A248" s="32"/>
      <c r="B248" s="14"/>
      <c r="C248" s="9"/>
      <c r="D248" s="32"/>
      <c r="E248" s="232"/>
      <c r="F248" s="232"/>
      <c r="G248" s="30"/>
      <c r="H248" s="31"/>
      <c r="I248" s="16"/>
      <c r="J248" s="114"/>
    </row>
    <row r="249" spans="1:11" x14ac:dyDescent="0.5">
      <c r="A249" s="32"/>
      <c r="B249" s="14"/>
      <c r="C249" s="9"/>
      <c r="D249" s="32"/>
      <c r="E249" s="232"/>
      <c r="F249" s="232"/>
      <c r="G249" s="30"/>
      <c r="H249" s="31"/>
      <c r="I249" s="16"/>
      <c r="J249" s="114"/>
    </row>
    <row r="250" spans="1:11" x14ac:dyDescent="0.5">
      <c r="A250" s="32"/>
      <c r="B250" s="14"/>
      <c r="C250" s="9"/>
      <c r="D250" s="32"/>
      <c r="E250" s="232"/>
      <c r="F250" s="232"/>
      <c r="G250" s="30"/>
      <c r="H250" s="31"/>
      <c r="I250" s="16"/>
      <c r="J250" s="114"/>
    </row>
    <row r="251" spans="1:11" x14ac:dyDescent="0.5">
      <c r="A251" s="32"/>
      <c r="B251" s="14"/>
      <c r="C251" s="9"/>
      <c r="D251" s="15"/>
      <c r="E251" s="17"/>
      <c r="F251" s="16"/>
      <c r="G251" s="232"/>
      <c r="H251" s="232"/>
      <c r="I251" s="16"/>
      <c r="J251" s="16"/>
    </row>
    <row r="252" spans="1:11" x14ac:dyDescent="0.5">
      <c r="A252" s="32"/>
      <c r="B252" s="210"/>
      <c r="C252" s="9"/>
      <c r="D252" s="32"/>
      <c r="E252" s="17"/>
      <c r="F252" s="25"/>
      <c r="G252" s="16"/>
      <c r="H252" s="25"/>
      <c r="I252" s="25"/>
      <c r="J252" s="16"/>
      <c r="K252" s="6"/>
    </row>
    <row r="253" spans="1:11" s="2" customFormat="1" x14ac:dyDescent="0.5">
      <c r="A253" s="32"/>
      <c r="B253" s="187"/>
      <c r="C253" s="9"/>
      <c r="D253" s="32"/>
      <c r="E253" s="31"/>
      <c r="F253" s="30"/>
      <c r="G253" s="30"/>
      <c r="H253" s="31"/>
      <c r="I253" s="228"/>
      <c r="J253" s="114"/>
    </row>
    <row r="254" spans="1:11" s="2" customFormat="1" x14ac:dyDescent="0.5">
      <c r="A254" s="32"/>
      <c r="B254" s="187"/>
      <c r="C254" s="9"/>
      <c r="D254" s="32"/>
      <c r="E254" s="31"/>
      <c r="F254" s="30"/>
      <c r="G254" s="30"/>
      <c r="H254" s="31"/>
      <c r="I254" s="228"/>
      <c r="J254" s="114"/>
    </row>
    <row r="255" spans="1:11" s="2" customFormat="1" x14ac:dyDescent="0.5">
      <c r="A255" s="32"/>
      <c r="B255" s="187"/>
      <c r="C255" s="9"/>
      <c r="D255" s="32"/>
      <c r="E255" s="31"/>
      <c r="F255" s="30"/>
      <c r="G255" s="30"/>
      <c r="H255" s="31"/>
      <c r="I255" s="228"/>
      <c r="J255" s="114"/>
    </row>
    <row r="256" spans="1:11" s="2" customFormat="1" x14ac:dyDescent="0.5">
      <c r="A256" s="32"/>
      <c r="B256" s="187"/>
      <c r="C256" s="9"/>
      <c r="D256" s="32"/>
      <c r="E256" s="31"/>
      <c r="F256" s="30"/>
      <c r="G256" s="30"/>
      <c r="H256" s="31"/>
      <c r="I256" s="228"/>
      <c r="J256" s="114"/>
    </row>
    <row r="257" spans="1:10" x14ac:dyDescent="0.5">
      <c r="A257" s="32"/>
      <c r="B257" s="28"/>
      <c r="C257" s="16"/>
      <c r="D257" s="15"/>
      <c r="E257" s="29"/>
      <c r="F257" s="30"/>
      <c r="G257" s="31"/>
      <c r="H257" s="30"/>
      <c r="I257" s="30"/>
      <c r="J257" s="16"/>
    </row>
    <row r="258" spans="1:10" x14ac:dyDescent="0.5">
      <c r="A258" s="32"/>
      <c r="B258" s="127"/>
      <c r="C258" s="16"/>
      <c r="D258" s="15"/>
      <c r="E258" s="29"/>
      <c r="F258" s="30"/>
      <c r="G258" s="31"/>
      <c r="H258" s="30"/>
      <c r="I258" s="30"/>
      <c r="J258" s="16"/>
    </row>
    <row r="259" spans="1:10" x14ac:dyDescent="0.5">
      <c r="A259" s="32"/>
      <c r="B259" s="28"/>
      <c r="C259" s="16"/>
      <c r="D259" s="15"/>
      <c r="E259" s="29"/>
      <c r="F259" s="30"/>
      <c r="G259" s="31"/>
      <c r="H259" s="30"/>
      <c r="I259" s="30"/>
      <c r="J259" s="114"/>
    </row>
    <row r="260" spans="1:10" x14ac:dyDescent="0.5">
      <c r="A260" s="32"/>
      <c r="B260" s="28"/>
      <c r="C260" s="16"/>
      <c r="D260" s="15"/>
      <c r="E260" s="29"/>
      <c r="F260" s="30"/>
      <c r="G260" s="32"/>
      <c r="H260" s="32"/>
      <c r="I260" s="30"/>
      <c r="J260" s="16"/>
    </row>
    <row r="261" spans="1:10" x14ac:dyDescent="0.5">
      <c r="A261" s="32"/>
      <c r="B261" s="127"/>
      <c r="C261" s="16"/>
      <c r="D261" s="15"/>
      <c r="E261" s="29"/>
      <c r="F261" s="30"/>
      <c r="G261" s="31"/>
      <c r="H261" s="30"/>
      <c r="I261" s="30"/>
      <c r="J261" s="16"/>
    </row>
    <row r="262" spans="1:10" x14ac:dyDescent="0.5">
      <c r="A262" s="32"/>
      <c r="B262" s="28"/>
      <c r="C262" s="16"/>
      <c r="D262" s="15"/>
      <c r="E262" s="29"/>
      <c r="F262" s="30"/>
      <c r="G262" s="31"/>
      <c r="H262" s="30"/>
      <c r="I262" s="30"/>
      <c r="J262" s="114"/>
    </row>
    <row r="263" spans="1:10" x14ac:dyDescent="0.5">
      <c r="A263" s="32"/>
      <c r="B263" s="28"/>
      <c r="C263" s="16"/>
      <c r="D263" s="15"/>
      <c r="E263" s="29"/>
      <c r="F263" s="30"/>
      <c r="G263" s="31"/>
      <c r="H263" s="30"/>
      <c r="I263" s="30"/>
      <c r="J263" s="114"/>
    </row>
    <row r="264" spans="1:10" x14ac:dyDescent="0.5">
      <c r="A264" s="32"/>
      <c r="B264" s="28"/>
      <c r="C264" s="16"/>
      <c r="D264" s="15"/>
      <c r="E264" s="29"/>
      <c r="F264" s="30"/>
      <c r="G264" s="31"/>
      <c r="H264" s="30"/>
      <c r="I264" s="30"/>
      <c r="J264" s="114"/>
    </row>
    <row r="265" spans="1:10" x14ac:dyDescent="0.5">
      <c r="A265" s="32"/>
      <c r="B265" s="28"/>
      <c r="C265" s="16"/>
      <c r="D265" s="15"/>
      <c r="E265" s="29"/>
      <c r="F265" s="30"/>
      <c r="G265" s="31"/>
      <c r="H265" s="30"/>
      <c r="I265" s="30"/>
      <c r="J265" s="16"/>
    </row>
    <row r="266" spans="1:10" x14ac:dyDescent="0.5">
      <c r="A266" s="32"/>
      <c r="B266" s="28"/>
      <c r="C266" s="16"/>
      <c r="D266" s="15"/>
      <c r="E266" s="29"/>
      <c r="F266" s="30"/>
      <c r="G266" s="31"/>
      <c r="H266" s="30"/>
      <c r="I266" s="30"/>
      <c r="J266" s="16"/>
    </row>
    <row r="267" spans="1:10" x14ac:dyDescent="0.5">
      <c r="A267" s="32"/>
      <c r="B267" s="28"/>
      <c r="C267" s="16"/>
      <c r="D267" s="15"/>
      <c r="E267" s="29"/>
      <c r="F267" s="30"/>
      <c r="G267" s="31"/>
      <c r="H267" s="30"/>
      <c r="I267" s="30"/>
      <c r="J267" s="16"/>
    </row>
    <row r="268" spans="1:10" x14ac:dyDescent="0.5">
      <c r="A268" s="32"/>
      <c r="B268" s="127"/>
      <c r="C268" s="16"/>
      <c r="D268" s="15"/>
      <c r="E268" s="29"/>
      <c r="F268" s="30"/>
      <c r="G268" s="31"/>
      <c r="H268" s="30"/>
      <c r="I268" s="30"/>
      <c r="J268" s="16"/>
    </row>
    <row r="269" spans="1:10" x14ac:dyDescent="0.5">
      <c r="A269" s="32"/>
      <c r="B269" s="28"/>
      <c r="C269" s="16"/>
      <c r="D269" s="15"/>
      <c r="E269" s="29"/>
      <c r="F269" s="30"/>
      <c r="G269" s="31"/>
      <c r="H269" s="30"/>
      <c r="I269" s="30"/>
      <c r="J269" s="114"/>
    </row>
    <row r="270" spans="1:10" x14ac:dyDescent="0.5">
      <c r="A270" s="32"/>
      <c r="B270" s="28"/>
      <c r="C270" s="16"/>
      <c r="D270" s="15"/>
      <c r="E270" s="29"/>
      <c r="F270" s="30"/>
      <c r="G270" s="31"/>
      <c r="H270" s="30"/>
      <c r="I270" s="30"/>
      <c r="J270" s="114"/>
    </row>
    <row r="271" spans="1:10" x14ac:dyDescent="0.5">
      <c r="A271" s="32"/>
      <c r="B271" s="28"/>
      <c r="C271" s="16"/>
      <c r="D271" s="15"/>
      <c r="E271" s="29"/>
      <c r="F271" s="30"/>
      <c r="G271" s="31"/>
      <c r="H271" s="30"/>
      <c r="I271" s="30"/>
      <c r="J271" s="114"/>
    </row>
    <row r="272" spans="1:10" x14ac:dyDescent="0.5">
      <c r="A272" s="32"/>
      <c r="B272" s="28"/>
      <c r="C272" s="16"/>
      <c r="D272" s="15"/>
      <c r="E272" s="29"/>
      <c r="F272" s="30"/>
      <c r="G272" s="31"/>
      <c r="H272" s="30"/>
      <c r="I272" s="30"/>
      <c r="J272" s="114"/>
    </row>
    <row r="273" spans="1:10" x14ac:dyDescent="0.5">
      <c r="A273" s="32"/>
      <c r="B273" s="28"/>
      <c r="C273" s="16"/>
      <c r="D273" s="15"/>
      <c r="E273" s="29"/>
      <c r="F273" s="30"/>
      <c r="G273" s="31"/>
      <c r="H273" s="30"/>
      <c r="I273" s="30"/>
      <c r="J273" s="114"/>
    </row>
    <row r="274" spans="1:10" s="39" customFormat="1" x14ac:dyDescent="0.5">
      <c r="A274" s="222"/>
      <c r="B274" s="187"/>
      <c r="C274" s="11"/>
      <c r="D274" s="32"/>
      <c r="E274" s="31"/>
      <c r="F274" s="54"/>
      <c r="G274" s="54"/>
      <c r="H274" s="54"/>
      <c r="I274" s="54"/>
      <c r="J274" s="15"/>
    </row>
    <row r="275" spans="1:10" x14ac:dyDescent="0.5">
      <c r="A275" s="32"/>
      <c r="B275" s="28"/>
      <c r="C275" s="16"/>
      <c r="D275" s="15"/>
      <c r="E275" s="29"/>
      <c r="F275" s="30"/>
      <c r="G275" s="31"/>
      <c r="H275" s="30"/>
      <c r="I275" s="30"/>
      <c r="J275" s="16"/>
    </row>
    <row r="276" spans="1:10" s="39" customFormat="1" x14ac:dyDescent="0.5">
      <c r="A276" s="222"/>
      <c r="B276" s="187"/>
      <c r="C276" s="11"/>
      <c r="D276" s="32"/>
      <c r="E276" s="31"/>
      <c r="F276" s="54"/>
      <c r="G276" s="54"/>
      <c r="H276" s="54"/>
      <c r="I276" s="54"/>
      <c r="J276" s="15"/>
    </row>
    <row r="277" spans="1:10" x14ac:dyDescent="0.5">
      <c r="A277" s="32"/>
      <c r="B277" s="28"/>
      <c r="C277" s="16"/>
      <c r="D277" s="15"/>
      <c r="E277" s="29"/>
      <c r="F277" s="30"/>
      <c r="G277" s="31"/>
      <c r="H277" s="30"/>
      <c r="I277" s="30"/>
      <c r="J277" s="16"/>
    </row>
    <row r="278" spans="1:10" s="39" customFormat="1" x14ac:dyDescent="0.5">
      <c r="A278" s="222"/>
      <c r="B278" s="187"/>
      <c r="C278" s="11"/>
      <c r="D278" s="32"/>
      <c r="E278" s="31"/>
      <c r="F278" s="54"/>
      <c r="G278" s="54"/>
      <c r="H278" s="54"/>
      <c r="I278" s="54"/>
      <c r="J278" s="15"/>
    </row>
    <row r="279" spans="1:10" x14ac:dyDescent="0.5">
      <c r="A279" s="32"/>
      <c r="B279" s="28"/>
      <c r="C279" s="16"/>
      <c r="D279" s="15"/>
      <c r="E279" s="29"/>
      <c r="F279" s="30"/>
      <c r="G279" s="31"/>
      <c r="H279" s="30"/>
      <c r="I279" s="30"/>
      <c r="J279" s="16"/>
    </row>
    <row r="280" spans="1:10" s="39" customFormat="1" x14ac:dyDescent="0.5">
      <c r="A280" s="222"/>
      <c r="B280" s="215"/>
      <c r="C280" s="11"/>
      <c r="D280" s="32"/>
      <c r="E280" s="31"/>
      <c r="F280" s="54"/>
      <c r="G280" s="54"/>
      <c r="H280" s="54"/>
      <c r="I280" s="54"/>
      <c r="J280" s="15"/>
    </row>
    <row r="281" spans="1:10" x14ac:dyDescent="0.5">
      <c r="A281" s="32"/>
      <c r="B281" s="28"/>
      <c r="C281" s="16"/>
      <c r="D281" s="15"/>
      <c r="E281" s="29"/>
      <c r="F281" s="30"/>
      <c r="G281" s="31"/>
      <c r="H281" s="30"/>
      <c r="I281" s="30"/>
      <c r="J281" s="16"/>
    </row>
    <row r="282" spans="1:10" x14ac:dyDescent="0.5">
      <c r="A282" s="32"/>
      <c r="B282" s="28"/>
      <c r="C282" s="16"/>
      <c r="D282" s="15"/>
      <c r="E282" s="29"/>
      <c r="F282" s="30"/>
      <c r="G282" s="31"/>
      <c r="H282" s="30"/>
      <c r="I282" s="30"/>
      <c r="J282" s="16"/>
    </row>
    <row r="283" spans="1:10" x14ac:dyDescent="0.5">
      <c r="A283" s="32"/>
      <c r="B283" s="28"/>
      <c r="C283" s="16"/>
      <c r="D283" s="15"/>
      <c r="E283" s="29"/>
      <c r="F283" s="30"/>
      <c r="G283" s="31"/>
      <c r="H283" s="30"/>
      <c r="I283" s="30"/>
      <c r="J283" s="16"/>
    </row>
    <row r="284" spans="1:10" s="39" customFormat="1" x14ac:dyDescent="0.5">
      <c r="A284" s="222"/>
      <c r="B284" s="187"/>
      <c r="C284" s="11"/>
      <c r="D284" s="32"/>
      <c r="E284" s="31"/>
      <c r="F284" s="54"/>
      <c r="G284" s="54"/>
      <c r="H284" s="54"/>
      <c r="I284" s="54"/>
      <c r="J284" s="15"/>
    </row>
    <row r="285" spans="1:10" s="39" customFormat="1" x14ac:dyDescent="0.5">
      <c r="A285" s="49"/>
      <c r="B285" s="56"/>
      <c r="C285" s="17"/>
      <c r="D285" s="15"/>
      <c r="E285" s="17"/>
      <c r="F285" s="209"/>
      <c r="G285" s="54"/>
      <c r="H285" s="54"/>
      <c r="I285" s="209"/>
      <c r="J285" s="15"/>
    </row>
    <row r="286" spans="1:10" s="39" customFormat="1" x14ac:dyDescent="0.5">
      <c r="A286" s="222"/>
      <c r="B286" s="187"/>
      <c r="C286" s="11"/>
      <c r="D286" s="32"/>
      <c r="E286" s="31"/>
      <c r="F286" s="54"/>
      <c r="G286" s="54"/>
      <c r="H286" s="54"/>
      <c r="I286" s="54"/>
      <c r="J286" s="15"/>
    </row>
    <row r="287" spans="1:10" x14ac:dyDescent="0.5">
      <c r="A287" s="32"/>
      <c r="B287" s="28"/>
      <c r="C287" s="16"/>
      <c r="D287" s="15"/>
      <c r="E287" s="29"/>
      <c r="F287" s="30"/>
      <c r="G287" s="32"/>
      <c r="H287" s="32"/>
      <c r="I287" s="30"/>
      <c r="J287" s="16"/>
    </row>
    <row r="288" spans="1:10" x14ac:dyDescent="0.5">
      <c r="A288" s="32"/>
      <c r="B288" s="28"/>
      <c r="C288" s="16"/>
      <c r="D288" s="15"/>
      <c r="E288" s="32"/>
      <c r="F288" s="32"/>
      <c r="G288" s="30"/>
      <c r="H288" s="31"/>
      <c r="I288" s="30"/>
      <c r="J288" s="16"/>
    </row>
    <row r="289" spans="1:11" x14ac:dyDescent="0.5">
      <c r="A289" s="32"/>
      <c r="B289" s="28"/>
      <c r="C289" s="16"/>
      <c r="D289" s="15"/>
      <c r="E289" s="32"/>
      <c r="F289" s="32"/>
      <c r="G289" s="30"/>
      <c r="H289" s="31"/>
      <c r="I289" s="30"/>
      <c r="J289" s="16"/>
    </row>
    <row r="290" spans="1:11" x14ac:dyDescent="0.5">
      <c r="A290" s="32"/>
      <c r="B290" s="216"/>
      <c r="C290" s="9"/>
      <c r="D290" s="32"/>
      <c r="E290" s="17"/>
      <c r="F290" s="25"/>
      <c r="G290" s="25"/>
      <c r="H290" s="25"/>
      <c r="I290" s="25"/>
      <c r="J290" s="16"/>
      <c r="K290" s="6"/>
    </row>
    <row r="291" spans="1:11" x14ac:dyDescent="0.5">
      <c r="A291" s="32"/>
      <c r="B291" s="210"/>
      <c r="C291" s="9"/>
      <c r="D291" s="32"/>
      <c r="E291" s="17"/>
      <c r="F291" s="16"/>
      <c r="G291" s="16"/>
      <c r="H291" s="17"/>
      <c r="I291" s="25"/>
      <c r="J291" s="16"/>
    </row>
    <row r="292" spans="1:11" x14ac:dyDescent="0.5">
      <c r="A292" s="32"/>
      <c r="B292" s="152"/>
      <c r="C292" s="9"/>
      <c r="D292" s="32"/>
      <c r="E292" s="29"/>
      <c r="F292" s="30"/>
      <c r="G292" s="31"/>
      <c r="H292" s="30"/>
      <c r="I292" s="30"/>
      <c r="J292" s="16"/>
    </row>
    <row r="293" spans="1:11" x14ac:dyDescent="0.5">
      <c r="A293" s="32"/>
      <c r="B293" s="152"/>
      <c r="C293" s="9"/>
      <c r="D293" s="32"/>
      <c r="E293" s="29"/>
      <c r="F293" s="30"/>
      <c r="G293" s="31"/>
      <c r="H293" s="30"/>
      <c r="I293" s="30"/>
      <c r="J293" s="16"/>
    </row>
    <row r="294" spans="1:11" x14ac:dyDescent="0.5">
      <c r="A294" s="32"/>
      <c r="B294" s="216"/>
      <c r="C294" s="9"/>
      <c r="D294" s="32"/>
      <c r="E294" s="17"/>
      <c r="F294" s="25"/>
      <c r="G294" s="25"/>
      <c r="H294" s="34"/>
      <c r="I294" s="25"/>
      <c r="J294" s="16"/>
      <c r="K294" s="6"/>
    </row>
    <row r="295" spans="1:11" s="39" customFormat="1" x14ac:dyDescent="0.5">
      <c r="A295" s="222"/>
      <c r="B295" s="217"/>
      <c r="C295" s="11"/>
      <c r="D295" s="32"/>
      <c r="E295" s="31"/>
      <c r="F295" s="54"/>
      <c r="G295" s="54"/>
      <c r="H295" s="54"/>
      <c r="I295" s="54"/>
      <c r="J295" s="15"/>
    </row>
    <row r="296" spans="1:11" s="39" customFormat="1" x14ac:dyDescent="0.5">
      <c r="A296" s="49"/>
      <c r="B296" s="56"/>
      <c r="C296" s="17"/>
      <c r="D296" s="15"/>
      <c r="E296" s="17"/>
      <c r="F296" s="209"/>
      <c r="G296" s="397"/>
      <c r="H296" s="397"/>
      <c r="I296" s="209"/>
      <c r="J296" s="15"/>
    </row>
    <row r="297" spans="1:11" s="39" customFormat="1" x14ac:dyDescent="0.5">
      <c r="A297" s="222"/>
      <c r="B297" s="187"/>
      <c r="C297" s="11"/>
      <c r="D297" s="32"/>
      <c r="E297" s="31"/>
      <c r="F297" s="54"/>
      <c r="G297" s="397"/>
      <c r="H297" s="397"/>
      <c r="I297" s="54"/>
      <c r="J297" s="15"/>
    </row>
    <row r="298" spans="1:11" s="39" customFormat="1" x14ac:dyDescent="0.5">
      <c r="A298" s="222"/>
      <c r="B298" s="187"/>
      <c r="C298" s="10"/>
      <c r="D298" s="32"/>
      <c r="E298" s="32"/>
      <c r="F298" s="54"/>
      <c r="G298" s="54"/>
      <c r="H298" s="54"/>
      <c r="I298" s="54"/>
      <c r="J298" s="15"/>
    </row>
    <row r="299" spans="1:11" s="39" customFormat="1" x14ac:dyDescent="0.5">
      <c r="A299" s="222"/>
      <c r="B299" s="188"/>
      <c r="C299" s="10"/>
      <c r="D299" s="32"/>
      <c r="E299" s="32"/>
      <c r="F299" s="58"/>
      <c r="G299" s="58"/>
      <c r="H299" s="58"/>
      <c r="I299" s="58"/>
      <c r="J299" s="15"/>
    </row>
  </sheetData>
  <mergeCells count="71">
    <mergeCell ref="G136:H136"/>
    <mergeCell ref="G134:H134"/>
    <mergeCell ref="G135:H135"/>
    <mergeCell ref="G113:H113"/>
    <mergeCell ref="G114:H114"/>
    <mergeCell ref="G9:H9"/>
    <mergeCell ref="J9:J10"/>
    <mergeCell ref="G296:H296"/>
    <mergeCell ref="G297:H297"/>
    <mergeCell ref="A2:J2"/>
    <mergeCell ref="A3:G3"/>
    <mergeCell ref="A4:G4"/>
    <mergeCell ref="A5:B5"/>
    <mergeCell ref="A6:G6"/>
    <mergeCell ref="A9:A10"/>
    <mergeCell ref="B9:B10"/>
    <mergeCell ref="C9:C10"/>
    <mergeCell ref="D9:D10"/>
    <mergeCell ref="E9:F9"/>
    <mergeCell ref="G73:H73"/>
    <mergeCell ref="G74:H74"/>
    <mergeCell ref="G208:H208"/>
    <mergeCell ref="G209:H209"/>
    <mergeCell ref="G171:H171"/>
    <mergeCell ref="G172:H172"/>
    <mergeCell ref="G177:H177"/>
    <mergeCell ref="G206:H206"/>
    <mergeCell ref="G207:H207"/>
    <mergeCell ref="G23:H23"/>
    <mergeCell ref="J23:J24"/>
    <mergeCell ref="A57:A58"/>
    <mergeCell ref="B57:B58"/>
    <mergeCell ref="C57:C58"/>
    <mergeCell ref="D57:D58"/>
    <mergeCell ref="E57:F57"/>
    <mergeCell ref="G57:H57"/>
    <mergeCell ref="J57:J58"/>
    <mergeCell ref="A23:A24"/>
    <mergeCell ref="B23:B24"/>
    <mergeCell ref="C23:C24"/>
    <mergeCell ref="D23:D24"/>
    <mergeCell ref="E23:F23"/>
    <mergeCell ref="G92:H92"/>
    <mergeCell ref="J92:J93"/>
    <mergeCell ref="A124:A125"/>
    <mergeCell ref="B124:B125"/>
    <mergeCell ref="C124:C125"/>
    <mergeCell ref="D124:D125"/>
    <mergeCell ref="E124:F124"/>
    <mergeCell ref="G124:H124"/>
    <mergeCell ref="J124:J125"/>
    <mergeCell ref="A92:A93"/>
    <mergeCell ref="B92:B93"/>
    <mergeCell ref="C92:C93"/>
    <mergeCell ref="D92:D93"/>
    <mergeCell ref="E92:F92"/>
    <mergeCell ref="G99:H99"/>
    <mergeCell ref="G157:H157"/>
    <mergeCell ref="J157:J158"/>
    <mergeCell ref="A186:A187"/>
    <mergeCell ref="B186:B187"/>
    <mergeCell ref="C186:C187"/>
    <mergeCell ref="D186:D187"/>
    <mergeCell ref="E186:F186"/>
    <mergeCell ref="G186:H186"/>
    <mergeCell ref="J186:J187"/>
    <mergeCell ref="A157:A158"/>
    <mergeCell ref="B157:B158"/>
    <mergeCell ref="C157:C158"/>
    <mergeCell ref="D157:D158"/>
    <mergeCell ref="E157:F157"/>
  </mergeCells>
  <phoneticPr fontId="22" type="noConversion"/>
  <pageMargins left="0.7" right="0.7" top="0.75" bottom="0.75" header="0.3" footer="0.3"/>
  <pageSetup paperSize="9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L168"/>
  <sheetViews>
    <sheetView topLeftCell="A55" workbookViewId="0">
      <selection activeCell="M62" sqref="M62"/>
    </sheetView>
  </sheetViews>
  <sheetFormatPr defaultColWidth="9" defaultRowHeight="21.75" x14ac:dyDescent="0.45"/>
  <cols>
    <col min="1" max="1" width="8" style="225" customWidth="1"/>
    <col min="2" max="2" width="54.83203125" style="4" customWidth="1"/>
    <col min="3" max="3" width="6.33203125" style="272" hidden="1" customWidth="1"/>
    <col min="4" max="4" width="7.5" style="225" customWidth="1"/>
    <col min="5" max="5" width="11.1640625" style="225" customWidth="1"/>
    <col min="6" max="6" width="8.83203125" style="225" hidden="1" customWidth="1"/>
    <col min="7" max="7" width="11" style="225" customWidth="1"/>
    <col min="8" max="8" width="10" style="225" hidden="1" customWidth="1"/>
    <col min="9" max="9" width="15.5" style="225" hidden="1" customWidth="1"/>
    <col min="10" max="10" width="12" style="4" customWidth="1"/>
    <col min="11" max="11" width="10.33203125" style="225" bestFit="1" customWidth="1"/>
    <col min="12" max="256" width="9" style="225"/>
    <col min="257" max="257" width="6.33203125" style="225" customWidth="1"/>
    <col min="258" max="258" width="74.1640625" style="225" customWidth="1"/>
    <col min="259" max="259" width="7.5" style="225" customWidth="1"/>
    <col min="260" max="260" width="7" style="225" customWidth="1"/>
    <col min="261" max="261" width="10" style="225" bestFit="1" customWidth="1"/>
    <col min="262" max="262" width="10.6640625" style="225" bestFit="1" customWidth="1"/>
    <col min="263" max="263" width="8.83203125" style="225" customWidth="1"/>
    <col min="264" max="264" width="10.83203125" style="225" customWidth="1"/>
    <col min="265" max="265" width="14.83203125" style="225" customWidth="1"/>
    <col min="266" max="266" width="8.6640625" style="225" customWidth="1"/>
    <col min="267" max="267" width="10.33203125" style="225" bestFit="1" customWidth="1"/>
    <col min="268" max="512" width="9" style="225"/>
    <col min="513" max="513" width="6.33203125" style="225" customWidth="1"/>
    <col min="514" max="514" width="74.1640625" style="225" customWidth="1"/>
    <col min="515" max="515" width="7.5" style="225" customWidth="1"/>
    <col min="516" max="516" width="7" style="225" customWidth="1"/>
    <col min="517" max="517" width="10" style="225" bestFit="1" customWidth="1"/>
    <col min="518" max="518" width="10.6640625" style="225" bestFit="1" customWidth="1"/>
    <col min="519" max="519" width="8.83203125" style="225" customWidth="1"/>
    <col min="520" max="520" width="10.83203125" style="225" customWidth="1"/>
    <col min="521" max="521" width="14.83203125" style="225" customWidth="1"/>
    <col min="522" max="522" width="8.6640625" style="225" customWidth="1"/>
    <col min="523" max="523" width="10.33203125" style="225" bestFit="1" customWidth="1"/>
    <col min="524" max="768" width="9" style="225"/>
    <col min="769" max="769" width="6.33203125" style="225" customWidth="1"/>
    <col min="770" max="770" width="74.1640625" style="225" customWidth="1"/>
    <col min="771" max="771" width="7.5" style="225" customWidth="1"/>
    <col min="772" max="772" width="7" style="225" customWidth="1"/>
    <col min="773" max="773" width="10" style="225" bestFit="1" customWidth="1"/>
    <col min="774" max="774" width="10.6640625" style="225" bestFit="1" customWidth="1"/>
    <col min="775" max="775" width="8.83203125" style="225" customWidth="1"/>
    <col min="776" max="776" width="10.83203125" style="225" customWidth="1"/>
    <col min="777" max="777" width="14.83203125" style="225" customWidth="1"/>
    <col min="778" max="778" width="8.6640625" style="225" customWidth="1"/>
    <col min="779" max="779" width="10.33203125" style="225" bestFit="1" customWidth="1"/>
    <col min="780" max="1024" width="9" style="225"/>
    <col min="1025" max="1025" width="6.33203125" style="225" customWidth="1"/>
    <col min="1026" max="1026" width="74.1640625" style="225" customWidth="1"/>
    <col min="1027" max="1027" width="7.5" style="225" customWidth="1"/>
    <col min="1028" max="1028" width="7" style="225" customWidth="1"/>
    <col min="1029" max="1029" width="10" style="225" bestFit="1" customWidth="1"/>
    <col min="1030" max="1030" width="10.6640625" style="225" bestFit="1" customWidth="1"/>
    <col min="1031" max="1031" width="8.83203125" style="225" customWidth="1"/>
    <col min="1032" max="1032" width="10.83203125" style="225" customWidth="1"/>
    <col min="1033" max="1033" width="14.83203125" style="225" customWidth="1"/>
    <col min="1034" max="1034" width="8.6640625" style="225" customWidth="1"/>
    <col min="1035" max="1035" width="10.33203125" style="225" bestFit="1" customWidth="1"/>
    <col min="1036" max="1280" width="9" style="225"/>
    <col min="1281" max="1281" width="6.33203125" style="225" customWidth="1"/>
    <col min="1282" max="1282" width="74.1640625" style="225" customWidth="1"/>
    <col min="1283" max="1283" width="7.5" style="225" customWidth="1"/>
    <col min="1284" max="1284" width="7" style="225" customWidth="1"/>
    <col min="1285" max="1285" width="10" style="225" bestFit="1" customWidth="1"/>
    <col min="1286" max="1286" width="10.6640625" style="225" bestFit="1" customWidth="1"/>
    <col min="1287" max="1287" width="8.83203125" style="225" customWidth="1"/>
    <col min="1288" max="1288" width="10.83203125" style="225" customWidth="1"/>
    <col min="1289" max="1289" width="14.83203125" style="225" customWidth="1"/>
    <col min="1290" max="1290" width="8.6640625" style="225" customWidth="1"/>
    <col min="1291" max="1291" width="10.33203125" style="225" bestFit="1" customWidth="1"/>
    <col min="1292" max="1536" width="9" style="225"/>
    <col min="1537" max="1537" width="6.33203125" style="225" customWidth="1"/>
    <col min="1538" max="1538" width="74.1640625" style="225" customWidth="1"/>
    <col min="1539" max="1539" width="7.5" style="225" customWidth="1"/>
    <col min="1540" max="1540" width="7" style="225" customWidth="1"/>
    <col min="1541" max="1541" width="10" style="225" bestFit="1" customWidth="1"/>
    <col min="1542" max="1542" width="10.6640625" style="225" bestFit="1" customWidth="1"/>
    <col min="1543" max="1543" width="8.83203125" style="225" customWidth="1"/>
    <col min="1544" max="1544" width="10.83203125" style="225" customWidth="1"/>
    <col min="1545" max="1545" width="14.83203125" style="225" customWidth="1"/>
    <col min="1546" max="1546" width="8.6640625" style="225" customWidth="1"/>
    <col min="1547" max="1547" width="10.33203125" style="225" bestFit="1" customWidth="1"/>
    <col min="1548" max="1792" width="9" style="225"/>
    <col min="1793" max="1793" width="6.33203125" style="225" customWidth="1"/>
    <col min="1794" max="1794" width="74.1640625" style="225" customWidth="1"/>
    <col min="1795" max="1795" width="7.5" style="225" customWidth="1"/>
    <col min="1796" max="1796" width="7" style="225" customWidth="1"/>
    <col min="1797" max="1797" width="10" style="225" bestFit="1" customWidth="1"/>
    <col min="1798" max="1798" width="10.6640625" style="225" bestFit="1" customWidth="1"/>
    <col min="1799" max="1799" width="8.83203125" style="225" customWidth="1"/>
    <col min="1800" max="1800" width="10.83203125" style="225" customWidth="1"/>
    <col min="1801" max="1801" width="14.83203125" style="225" customWidth="1"/>
    <col min="1802" max="1802" width="8.6640625" style="225" customWidth="1"/>
    <col min="1803" max="1803" width="10.33203125" style="225" bestFit="1" customWidth="1"/>
    <col min="1804" max="2048" width="9" style="225"/>
    <col min="2049" max="2049" width="6.33203125" style="225" customWidth="1"/>
    <col min="2050" max="2050" width="74.1640625" style="225" customWidth="1"/>
    <col min="2051" max="2051" width="7.5" style="225" customWidth="1"/>
    <col min="2052" max="2052" width="7" style="225" customWidth="1"/>
    <col min="2053" max="2053" width="10" style="225" bestFit="1" customWidth="1"/>
    <col min="2054" max="2054" width="10.6640625" style="225" bestFit="1" customWidth="1"/>
    <col min="2055" max="2055" width="8.83203125" style="225" customWidth="1"/>
    <col min="2056" max="2056" width="10.83203125" style="225" customWidth="1"/>
    <col min="2057" max="2057" width="14.83203125" style="225" customWidth="1"/>
    <col min="2058" max="2058" width="8.6640625" style="225" customWidth="1"/>
    <col min="2059" max="2059" width="10.33203125" style="225" bestFit="1" customWidth="1"/>
    <col min="2060" max="2304" width="9" style="225"/>
    <col min="2305" max="2305" width="6.33203125" style="225" customWidth="1"/>
    <col min="2306" max="2306" width="74.1640625" style="225" customWidth="1"/>
    <col min="2307" max="2307" width="7.5" style="225" customWidth="1"/>
    <col min="2308" max="2308" width="7" style="225" customWidth="1"/>
    <col min="2309" max="2309" width="10" style="225" bestFit="1" customWidth="1"/>
    <col min="2310" max="2310" width="10.6640625" style="225" bestFit="1" customWidth="1"/>
    <col min="2311" max="2311" width="8.83203125" style="225" customWidth="1"/>
    <col min="2312" max="2312" width="10.83203125" style="225" customWidth="1"/>
    <col min="2313" max="2313" width="14.83203125" style="225" customWidth="1"/>
    <col min="2314" max="2314" width="8.6640625" style="225" customWidth="1"/>
    <col min="2315" max="2315" width="10.33203125" style="225" bestFit="1" customWidth="1"/>
    <col min="2316" max="2560" width="9" style="225"/>
    <col min="2561" max="2561" width="6.33203125" style="225" customWidth="1"/>
    <col min="2562" max="2562" width="74.1640625" style="225" customWidth="1"/>
    <col min="2563" max="2563" width="7.5" style="225" customWidth="1"/>
    <col min="2564" max="2564" width="7" style="225" customWidth="1"/>
    <col min="2565" max="2565" width="10" style="225" bestFit="1" customWidth="1"/>
    <col min="2566" max="2566" width="10.6640625" style="225" bestFit="1" customWidth="1"/>
    <col min="2567" max="2567" width="8.83203125" style="225" customWidth="1"/>
    <col min="2568" max="2568" width="10.83203125" style="225" customWidth="1"/>
    <col min="2569" max="2569" width="14.83203125" style="225" customWidth="1"/>
    <col min="2570" max="2570" width="8.6640625" style="225" customWidth="1"/>
    <col min="2571" max="2571" width="10.33203125" style="225" bestFit="1" customWidth="1"/>
    <col min="2572" max="2816" width="9" style="225"/>
    <col min="2817" max="2817" width="6.33203125" style="225" customWidth="1"/>
    <col min="2818" max="2818" width="74.1640625" style="225" customWidth="1"/>
    <col min="2819" max="2819" width="7.5" style="225" customWidth="1"/>
    <col min="2820" max="2820" width="7" style="225" customWidth="1"/>
    <col min="2821" max="2821" width="10" style="225" bestFit="1" customWidth="1"/>
    <col min="2822" max="2822" width="10.6640625" style="225" bestFit="1" customWidth="1"/>
    <col min="2823" max="2823" width="8.83203125" style="225" customWidth="1"/>
    <col min="2824" max="2824" width="10.83203125" style="225" customWidth="1"/>
    <col min="2825" max="2825" width="14.83203125" style="225" customWidth="1"/>
    <col min="2826" max="2826" width="8.6640625" style="225" customWidth="1"/>
    <col min="2827" max="2827" width="10.33203125" style="225" bestFit="1" customWidth="1"/>
    <col min="2828" max="3072" width="9" style="225"/>
    <col min="3073" max="3073" width="6.33203125" style="225" customWidth="1"/>
    <col min="3074" max="3074" width="74.1640625" style="225" customWidth="1"/>
    <col min="3075" max="3075" width="7.5" style="225" customWidth="1"/>
    <col min="3076" max="3076" width="7" style="225" customWidth="1"/>
    <col min="3077" max="3077" width="10" style="225" bestFit="1" customWidth="1"/>
    <col min="3078" max="3078" width="10.6640625" style="225" bestFit="1" customWidth="1"/>
    <col min="3079" max="3079" width="8.83203125" style="225" customWidth="1"/>
    <col min="3080" max="3080" width="10.83203125" style="225" customWidth="1"/>
    <col min="3081" max="3081" width="14.83203125" style="225" customWidth="1"/>
    <col min="3082" max="3082" width="8.6640625" style="225" customWidth="1"/>
    <col min="3083" max="3083" width="10.33203125" style="225" bestFit="1" customWidth="1"/>
    <col min="3084" max="3328" width="9" style="225"/>
    <col min="3329" max="3329" width="6.33203125" style="225" customWidth="1"/>
    <col min="3330" max="3330" width="74.1640625" style="225" customWidth="1"/>
    <col min="3331" max="3331" width="7.5" style="225" customWidth="1"/>
    <col min="3332" max="3332" width="7" style="225" customWidth="1"/>
    <col min="3333" max="3333" width="10" style="225" bestFit="1" customWidth="1"/>
    <col min="3334" max="3334" width="10.6640625" style="225" bestFit="1" customWidth="1"/>
    <col min="3335" max="3335" width="8.83203125" style="225" customWidth="1"/>
    <col min="3336" max="3336" width="10.83203125" style="225" customWidth="1"/>
    <col min="3337" max="3337" width="14.83203125" style="225" customWidth="1"/>
    <col min="3338" max="3338" width="8.6640625" style="225" customWidth="1"/>
    <col min="3339" max="3339" width="10.33203125" style="225" bestFit="1" customWidth="1"/>
    <col min="3340" max="3584" width="9" style="225"/>
    <col min="3585" max="3585" width="6.33203125" style="225" customWidth="1"/>
    <col min="3586" max="3586" width="74.1640625" style="225" customWidth="1"/>
    <col min="3587" max="3587" width="7.5" style="225" customWidth="1"/>
    <col min="3588" max="3588" width="7" style="225" customWidth="1"/>
    <col min="3589" max="3589" width="10" style="225" bestFit="1" customWidth="1"/>
    <col min="3590" max="3590" width="10.6640625" style="225" bestFit="1" customWidth="1"/>
    <col min="3591" max="3591" width="8.83203125" style="225" customWidth="1"/>
    <col min="3592" max="3592" width="10.83203125" style="225" customWidth="1"/>
    <col min="3593" max="3593" width="14.83203125" style="225" customWidth="1"/>
    <col min="3594" max="3594" width="8.6640625" style="225" customWidth="1"/>
    <col min="3595" max="3595" width="10.33203125" style="225" bestFit="1" customWidth="1"/>
    <col min="3596" max="3840" width="9" style="225"/>
    <col min="3841" max="3841" width="6.33203125" style="225" customWidth="1"/>
    <col min="3842" max="3842" width="74.1640625" style="225" customWidth="1"/>
    <col min="3843" max="3843" width="7.5" style="225" customWidth="1"/>
    <col min="3844" max="3844" width="7" style="225" customWidth="1"/>
    <col min="3845" max="3845" width="10" style="225" bestFit="1" customWidth="1"/>
    <col min="3846" max="3846" width="10.6640625" style="225" bestFit="1" customWidth="1"/>
    <col min="3847" max="3847" width="8.83203125" style="225" customWidth="1"/>
    <col min="3848" max="3848" width="10.83203125" style="225" customWidth="1"/>
    <col min="3849" max="3849" width="14.83203125" style="225" customWidth="1"/>
    <col min="3850" max="3850" width="8.6640625" style="225" customWidth="1"/>
    <col min="3851" max="3851" width="10.33203125" style="225" bestFit="1" customWidth="1"/>
    <col min="3852" max="4096" width="9" style="225"/>
    <col min="4097" max="4097" width="6.33203125" style="225" customWidth="1"/>
    <col min="4098" max="4098" width="74.1640625" style="225" customWidth="1"/>
    <col min="4099" max="4099" width="7.5" style="225" customWidth="1"/>
    <col min="4100" max="4100" width="7" style="225" customWidth="1"/>
    <col min="4101" max="4101" width="10" style="225" bestFit="1" customWidth="1"/>
    <col min="4102" max="4102" width="10.6640625" style="225" bestFit="1" customWidth="1"/>
    <col min="4103" max="4103" width="8.83203125" style="225" customWidth="1"/>
    <col min="4104" max="4104" width="10.83203125" style="225" customWidth="1"/>
    <col min="4105" max="4105" width="14.83203125" style="225" customWidth="1"/>
    <col min="4106" max="4106" width="8.6640625" style="225" customWidth="1"/>
    <col min="4107" max="4107" width="10.33203125" style="225" bestFit="1" customWidth="1"/>
    <col min="4108" max="4352" width="9" style="225"/>
    <col min="4353" max="4353" width="6.33203125" style="225" customWidth="1"/>
    <col min="4354" max="4354" width="74.1640625" style="225" customWidth="1"/>
    <col min="4355" max="4355" width="7.5" style="225" customWidth="1"/>
    <col min="4356" max="4356" width="7" style="225" customWidth="1"/>
    <col min="4357" max="4357" width="10" style="225" bestFit="1" customWidth="1"/>
    <col min="4358" max="4358" width="10.6640625" style="225" bestFit="1" customWidth="1"/>
    <col min="4359" max="4359" width="8.83203125" style="225" customWidth="1"/>
    <col min="4360" max="4360" width="10.83203125" style="225" customWidth="1"/>
    <col min="4361" max="4361" width="14.83203125" style="225" customWidth="1"/>
    <col min="4362" max="4362" width="8.6640625" style="225" customWidth="1"/>
    <col min="4363" max="4363" width="10.33203125" style="225" bestFit="1" customWidth="1"/>
    <col min="4364" max="4608" width="9" style="225"/>
    <col min="4609" max="4609" width="6.33203125" style="225" customWidth="1"/>
    <col min="4610" max="4610" width="74.1640625" style="225" customWidth="1"/>
    <col min="4611" max="4611" width="7.5" style="225" customWidth="1"/>
    <col min="4612" max="4612" width="7" style="225" customWidth="1"/>
    <col min="4613" max="4613" width="10" style="225" bestFit="1" customWidth="1"/>
    <col min="4614" max="4614" width="10.6640625" style="225" bestFit="1" customWidth="1"/>
    <col min="4615" max="4615" width="8.83203125" style="225" customWidth="1"/>
    <col min="4616" max="4616" width="10.83203125" style="225" customWidth="1"/>
    <col min="4617" max="4617" width="14.83203125" style="225" customWidth="1"/>
    <col min="4618" max="4618" width="8.6640625" style="225" customWidth="1"/>
    <col min="4619" max="4619" width="10.33203125" style="225" bestFit="1" customWidth="1"/>
    <col min="4620" max="4864" width="9" style="225"/>
    <col min="4865" max="4865" width="6.33203125" style="225" customWidth="1"/>
    <col min="4866" max="4866" width="74.1640625" style="225" customWidth="1"/>
    <col min="4867" max="4867" width="7.5" style="225" customWidth="1"/>
    <col min="4868" max="4868" width="7" style="225" customWidth="1"/>
    <col min="4869" max="4869" width="10" style="225" bestFit="1" customWidth="1"/>
    <col min="4870" max="4870" width="10.6640625" style="225" bestFit="1" customWidth="1"/>
    <col min="4871" max="4871" width="8.83203125" style="225" customWidth="1"/>
    <col min="4872" max="4872" width="10.83203125" style="225" customWidth="1"/>
    <col min="4873" max="4873" width="14.83203125" style="225" customWidth="1"/>
    <col min="4874" max="4874" width="8.6640625" style="225" customWidth="1"/>
    <col min="4875" max="4875" width="10.33203125" style="225" bestFit="1" customWidth="1"/>
    <col min="4876" max="5120" width="9" style="225"/>
    <col min="5121" max="5121" width="6.33203125" style="225" customWidth="1"/>
    <col min="5122" max="5122" width="74.1640625" style="225" customWidth="1"/>
    <col min="5123" max="5123" width="7.5" style="225" customWidth="1"/>
    <col min="5124" max="5124" width="7" style="225" customWidth="1"/>
    <col min="5125" max="5125" width="10" style="225" bestFit="1" customWidth="1"/>
    <col min="5126" max="5126" width="10.6640625" style="225" bestFit="1" customWidth="1"/>
    <col min="5127" max="5127" width="8.83203125" style="225" customWidth="1"/>
    <col min="5128" max="5128" width="10.83203125" style="225" customWidth="1"/>
    <col min="5129" max="5129" width="14.83203125" style="225" customWidth="1"/>
    <col min="5130" max="5130" width="8.6640625" style="225" customWidth="1"/>
    <col min="5131" max="5131" width="10.33203125" style="225" bestFit="1" customWidth="1"/>
    <col min="5132" max="5376" width="9" style="225"/>
    <col min="5377" max="5377" width="6.33203125" style="225" customWidth="1"/>
    <col min="5378" max="5378" width="74.1640625" style="225" customWidth="1"/>
    <col min="5379" max="5379" width="7.5" style="225" customWidth="1"/>
    <col min="5380" max="5380" width="7" style="225" customWidth="1"/>
    <col min="5381" max="5381" width="10" style="225" bestFit="1" customWidth="1"/>
    <col min="5382" max="5382" width="10.6640625" style="225" bestFit="1" customWidth="1"/>
    <col min="5383" max="5383" width="8.83203125" style="225" customWidth="1"/>
    <col min="5384" max="5384" width="10.83203125" style="225" customWidth="1"/>
    <col min="5385" max="5385" width="14.83203125" style="225" customWidth="1"/>
    <col min="5386" max="5386" width="8.6640625" style="225" customWidth="1"/>
    <col min="5387" max="5387" width="10.33203125" style="225" bestFit="1" customWidth="1"/>
    <col min="5388" max="5632" width="9" style="225"/>
    <col min="5633" max="5633" width="6.33203125" style="225" customWidth="1"/>
    <col min="5634" max="5634" width="74.1640625" style="225" customWidth="1"/>
    <col min="5635" max="5635" width="7.5" style="225" customWidth="1"/>
    <col min="5636" max="5636" width="7" style="225" customWidth="1"/>
    <col min="5637" max="5637" width="10" style="225" bestFit="1" customWidth="1"/>
    <col min="5638" max="5638" width="10.6640625" style="225" bestFit="1" customWidth="1"/>
    <col min="5639" max="5639" width="8.83203125" style="225" customWidth="1"/>
    <col min="5640" max="5640" width="10.83203125" style="225" customWidth="1"/>
    <col min="5641" max="5641" width="14.83203125" style="225" customWidth="1"/>
    <col min="5642" max="5642" width="8.6640625" style="225" customWidth="1"/>
    <col min="5643" max="5643" width="10.33203125" style="225" bestFit="1" customWidth="1"/>
    <col min="5644" max="5888" width="9" style="225"/>
    <col min="5889" max="5889" width="6.33203125" style="225" customWidth="1"/>
    <col min="5890" max="5890" width="74.1640625" style="225" customWidth="1"/>
    <col min="5891" max="5891" width="7.5" style="225" customWidth="1"/>
    <col min="5892" max="5892" width="7" style="225" customWidth="1"/>
    <col min="5893" max="5893" width="10" style="225" bestFit="1" customWidth="1"/>
    <col min="5894" max="5894" width="10.6640625" style="225" bestFit="1" customWidth="1"/>
    <col min="5895" max="5895" width="8.83203125" style="225" customWidth="1"/>
    <col min="5896" max="5896" width="10.83203125" style="225" customWidth="1"/>
    <col min="5897" max="5897" width="14.83203125" style="225" customWidth="1"/>
    <col min="5898" max="5898" width="8.6640625" style="225" customWidth="1"/>
    <col min="5899" max="5899" width="10.33203125" style="225" bestFit="1" customWidth="1"/>
    <col min="5900" max="6144" width="9" style="225"/>
    <col min="6145" max="6145" width="6.33203125" style="225" customWidth="1"/>
    <col min="6146" max="6146" width="74.1640625" style="225" customWidth="1"/>
    <col min="6147" max="6147" width="7.5" style="225" customWidth="1"/>
    <col min="6148" max="6148" width="7" style="225" customWidth="1"/>
    <col min="6149" max="6149" width="10" style="225" bestFit="1" customWidth="1"/>
    <col min="6150" max="6150" width="10.6640625" style="225" bestFit="1" customWidth="1"/>
    <col min="6151" max="6151" width="8.83203125" style="225" customWidth="1"/>
    <col min="6152" max="6152" width="10.83203125" style="225" customWidth="1"/>
    <col min="6153" max="6153" width="14.83203125" style="225" customWidth="1"/>
    <col min="6154" max="6154" width="8.6640625" style="225" customWidth="1"/>
    <col min="6155" max="6155" width="10.33203125" style="225" bestFit="1" customWidth="1"/>
    <col min="6156" max="6400" width="9" style="225"/>
    <col min="6401" max="6401" width="6.33203125" style="225" customWidth="1"/>
    <col min="6402" max="6402" width="74.1640625" style="225" customWidth="1"/>
    <col min="6403" max="6403" width="7.5" style="225" customWidth="1"/>
    <col min="6404" max="6404" width="7" style="225" customWidth="1"/>
    <col min="6405" max="6405" width="10" style="225" bestFit="1" customWidth="1"/>
    <col min="6406" max="6406" width="10.6640625" style="225" bestFit="1" customWidth="1"/>
    <col min="6407" max="6407" width="8.83203125" style="225" customWidth="1"/>
    <col min="6408" max="6408" width="10.83203125" style="225" customWidth="1"/>
    <col min="6409" max="6409" width="14.83203125" style="225" customWidth="1"/>
    <col min="6410" max="6410" width="8.6640625" style="225" customWidth="1"/>
    <col min="6411" max="6411" width="10.33203125" style="225" bestFit="1" customWidth="1"/>
    <col min="6412" max="6656" width="9" style="225"/>
    <col min="6657" max="6657" width="6.33203125" style="225" customWidth="1"/>
    <col min="6658" max="6658" width="74.1640625" style="225" customWidth="1"/>
    <col min="6659" max="6659" width="7.5" style="225" customWidth="1"/>
    <col min="6660" max="6660" width="7" style="225" customWidth="1"/>
    <col min="6661" max="6661" width="10" style="225" bestFit="1" customWidth="1"/>
    <col min="6662" max="6662" width="10.6640625" style="225" bestFit="1" customWidth="1"/>
    <col min="6663" max="6663" width="8.83203125" style="225" customWidth="1"/>
    <col min="6664" max="6664" width="10.83203125" style="225" customWidth="1"/>
    <col min="6665" max="6665" width="14.83203125" style="225" customWidth="1"/>
    <col min="6666" max="6666" width="8.6640625" style="225" customWidth="1"/>
    <col min="6667" max="6667" width="10.33203125" style="225" bestFit="1" customWidth="1"/>
    <col min="6668" max="6912" width="9" style="225"/>
    <col min="6913" max="6913" width="6.33203125" style="225" customWidth="1"/>
    <col min="6914" max="6914" width="74.1640625" style="225" customWidth="1"/>
    <col min="6915" max="6915" width="7.5" style="225" customWidth="1"/>
    <col min="6916" max="6916" width="7" style="225" customWidth="1"/>
    <col min="6917" max="6917" width="10" style="225" bestFit="1" customWidth="1"/>
    <col min="6918" max="6918" width="10.6640625" style="225" bestFit="1" customWidth="1"/>
    <col min="6919" max="6919" width="8.83203125" style="225" customWidth="1"/>
    <col min="6920" max="6920" width="10.83203125" style="225" customWidth="1"/>
    <col min="6921" max="6921" width="14.83203125" style="225" customWidth="1"/>
    <col min="6922" max="6922" width="8.6640625" style="225" customWidth="1"/>
    <col min="6923" max="6923" width="10.33203125" style="225" bestFit="1" customWidth="1"/>
    <col min="6924" max="7168" width="9" style="225"/>
    <col min="7169" max="7169" width="6.33203125" style="225" customWidth="1"/>
    <col min="7170" max="7170" width="74.1640625" style="225" customWidth="1"/>
    <col min="7171" max="7171" width="7.5" style="225" customWidth="1"/>
    <col min="7172" max="7172" width="7" style="225" customWidth="1"/>
    <col min="7173" max="7173" width="10" style="225" bestFit="1" customWidth="1"/>
    <col min="7174" max="7174" width="10.6640625" style="225" bestFit="1" customWidth="1"/>
    <col min="7175" max="7175" width="8.83203125" style="225" customWidth="1"/>
    <col min="7176" max="7176" width="10.83203125" style="225" customWidth="1"/>
    <col min="7177" max="7177" width="14.83203125" style="225" customWidth="1"/>
    <col min="7178" max="7178" width="8.6640625" style="225" customWidth="1"/>
    <col min="7179" max="7179" width="10.33203125" style="225" bestFit="1" customWidth="1"/>
    <col min="7180" max="7424" width="9" style="225"/>
    <col min="7425" max="7425" width="6.33203125" style="225" customWidth="1"/>
    <col min="7426" max="7426" width="74.1640625" style="225" customWidth="1"/>
    <col min="7427" max="7427" width="7.5" style="225" customWidth="1"/>
    <col min="7428" max="7428" width="7" style="225" customWidth="1"/>
    <col min="7429" max="7429" width="10" style="225" bestFit="1" customWidth="1"/>
    <col min="7430" max="7430" width="10.6640625" style="225" bestFit="1" customWidth="1"/>
    <col min="7431" max="7431" width="8.83203125" style="225" customWidth="1"/>
    <col min="7432" max="7432" width="10.83203125" style="225" customWidth="1"/>
    <col min="7433" max="7433" width="14.83203125" style="225" customWidth="1"/>
    <col min="7434" max="7434" width="8.6640625" style="225" customWidth="1"/>
    <col min="7435" max="7435" width="10.33203125" style="225" bestFit="1" customWidth="1"/>
    <col min="7436" max="7680" width="9" style="225"/>
    <col min="7681" max="7681" width="6.33203125" style="225" customWidth="1"/>
    <col min="7682" max="7682" width="74.1640625" style="225" customWidth="1"/>
    <col min="7683" max="7683" width="7.5" style="225" customWidth="1"/>
    <col min="7684" max="7684" width="7" style="225" customWidth="1"/>
    <col min="7685" max="7685" width="10" style="225" bestFit="1" customWidth="1"/>
    <col min="7686" max="7686" width="10.6640625" style="225" bestFit="1" customWidth="1"/>
    <col min="7687" max="7687" width="8.83203125" style="225" customWidth="1"/>
    <col min="7688" max="7688" width="10.83203125" style="225" customWidth="1"/>
    <col min="7689" max="7689" width="14.83203125" style="225" customWidth="1"/>
    <col min="7690" max="7690" width="8.6640625" style="225" customWidth="1"/>
    <col min="7691" max="7691" width="10.33203125" style="225" bestFit="1" customWidth="1"/>
    <col min="7692" max="7936" width="9" style="225"/>
    <col min="7937" max="7937" width="6.33203125" style="225" customWidth="1"/>
    <col min="7938" max="7938" width="74.1640625" style="225" customWidth="1"/>
    <col min="7939" max="7939" width="7.5" style="225" customWidth="1"/>
    <col min="7940" max="7940" width="7" style="225" customWidth="1"/>
    <col min="7941" max="7941" width="10" style="225" bestFit="1" customWidth="1"/>
    <col min="7942" max="7942" width="10.6640625" style="225" bestFit="1" customWidth="1"/>
    <col min="7943" max="7943" width="8.83203125" style="225" customWidth="1"/>
    <col min="7944" max="7944" width="10.83203125" style="225" customWidth="1"/>
    <col min="7945" max="7945" width="14.83203125" style="225" customWidth="1"/>
    <col min="7946" max="7946" width="8.6640625" style="225" customWidth="1"/>
    <col min="7947" max="7947" width="10.33203125" style="225" bestFit="1" customWidth="1"/>
    <col min="7948" max="8192" width="9" style="225"/>
    <col min="8193" max="8193" width="6.33203125" style="225" customWidth="1"/>
    <col min="8194" max="8194" width="74.1640625" style="225" customWidth="1"/>
    <col min="8195" max="8195" width="7.5" style="225" customWidth="1"/>
    <col min="8196" max="8196" width="7" style="225" customWidth="1"/>
    <col min="8197" max="8197" width="10" style="225" bestFit="1" customWidth="1"/>
    <col min="8198" max="8198" width="10.6640625" style="225" bestFit="1" customWidth="1"/>
    <col min="8199" max="8199" width="8.83203125" style="225" customWidth="1"/>
    <col min="8200" max="8200" width="10.83203125" style="225" customWidth="1"/>
    <col min="8201" max="8201" width="14.83203125" style="225" customWidth="1"/>
    <col min="8202" max="8202" width="8.6640625" style="225" customWidth="1"/>
    <col min="8203" max="8203" width="10.33203125" style="225" bestFit="1" customWidth="1"/>
    <col min="8204" max="8448" width="9" style="225"/>
    <col min="8449" max="8449" width="6.33203125" style="225" customWidth="1"/>
    <col min="8450" max="8450" width="74.1640625" style="225" customWidth="1"/>
    <col min="8451" max="8451" width="7.5" style="225" customWidth="1"/>
    <col min="8452" max="8452" width="7" style="225" customWidth="1"/>
    <col min="8453" max="8453" width="10" style="225" bestFit="1" customWidth="1"/>
    <col min="8454" max="8454" width="10.6640625" style="225" bestFit="1" customWidth="1"/>
    <col min="8455" max="8455" width="8.83203125" style="225" customWidth="1"/>
    <col min="8456" max="8456" width="10.83203125" style="225" customWidth="1"/>
    <col min="8457" max="8457" width="14.83203125" style="225" customWidth="1"/>
    <col min="8458" max="8458" width="8.6640625" style="225" customWidth="1"/>
    <col min="8459" max="8459" width="10.33203125" style="225" bestFit="1" customWidth="1"/>
    <col min="8460" max="8704" width="9" style="225"/>
    <col min="8705" max="8705" width="6.33203125" style="225" customWidth="1"/>
    <col min="8706" max="8706" width="74.1640625" style="225" customWidth="1"/>
    <col min="8707" max="8707" width="7.5" style="225" customWidth="1"/>
    <col min="8708" max="8708" width="7" style="225" customWidth="1"/>
    <col min="8709" max="8709" width="10" style="225" bestFit="1" customWidth="1"/>
    <col min="8710" max="8710" width="10.6640625" style="225" bestFit="1" customWidth="1"/>
    <col min="8711" max="8711" width="8.83203125" style="225" customWidth="1"/>
    <col min="8712" max="8712" width="10.83203125" style="225" customWidth="1"/>
    <col min="8713" max="8713" width="14.83203125" style="225" customWidth="1"/>
    <col min="8714" max="8714" width="8.6640625" style="225" customWidth="1"/>
    <col min="8715" max="8715" width="10.33203125" style="225" bestFit="1" customWidth="1"/>
    <col min="8716" max="8960" width="9" style="225"/>
    <col min="8961" max="8961" width="6.33203125" style="225" customWidth="1"/>
    <col min="8962" max="8962" width="74.1640625" style="225" customWidth="1"/>
    <col min="8963" max="8963" width="7.5" style="225" customWidth="1"/>
    <col min="8964" max="8964" width="7" style="225" customWidth="1"/>
    <col min="8965" max="8965" width="10" style="225" bestFit="1" customWidth="1"/>
    <col min="8966" max="8966" width="10.6640625" style="225" bestFit="1" customWidth="1"/>
    <col min="8967" max="8967" width="8.83203125" style="225" customWidth="1"/>
    <col min="8968" max="8968" width="10.83203125" style="225" customWidth="1"/>
    <col min="8969" max="8969" width="14.83203125" style="225" customWidth="1"/>
    <col min="8970" max="8970" width="8.6640625" style="225" customWidth="1"/>
    <col min="8971" max="8971" width="10.33203125" style="225" bestFit="1" customWidth="1"/>
    <col min="8972" max="9216" width="9" style="225"/>
    <col min="9217" max="9217" width="6.33203125" style="225" customWidth="1"/>
    <col min="9218" max="9218" width="74.1640625" style="225" customWidth="1"/>
    <col min="9219" max="9219" width="7.5" style="225" customWidth="1"/>
    <col min="9220" max="9220" width="7" style="225" customWidth="1"/>
    <col min="9221" max="9221" width="10" style="225" bestFit="1" customWidth="1"/>
    <col min="9222" max="9222" width="10.6640625" style="225" bestFit="1" customWidth="1"/>
    <col min="9223" max="9223" width="8.83203125" style="225" customWidth="1"/>
    <col min="9224" max="9224" width="10.83203125" style="225" customWidth="1"/>
    <col min="9225" max="9225" width="14.83203125" style="225" customWidth="1"/>
    <col min="9226" max="9226" width="8.6640625" style="225" customWidth="1"/>
    <col min="9227" max="9227" width="10.33203125" style="225" bestFit="1" customWidth="1"/>
    <col min="9228" max="9472" width="9" style="225"/>
    <col min="9473" max="9473" width="6.33203125" style="225" customWidth="1"/>
    <col min="9474" max="9474" width="74.1640625" style="225" customWidth="1"/>
    <col min="9475" max="9475" width="7.5" style="225" customWidth="1"/>
    <col min="9476" max="9476" width="7" style="225" customWidth="1"/>
    <col min="9477" max="9477" width="10" style="225" bestFit="1" customWidth="1"/>
    <col min="9478" max="9478" width="10.6640625" style="225" bestFit="1" customWidth="1"/>
    <col min="9479" max="9479" width="8.83203125" style="225" customWidth="1"/>
    <col min="9480" max="9480" width="10.83203125" style="225" customWidth="1"/>
    <col min="9481" max="9481" width="14.83203125" style="225" customWidth="1"/>
    <col min="9482" max="9482" width="8.6640625" style="225" customWidth="1"/>
    <col min="9483" max="9483" width="10.33203125" style="225" bestFit="1" customWidth="1"/>
    <col min="9484" max="9728" width="9" style="225"/>
    <col min="9729" max="9729" width="6.33203125" style="225" customWidth="1"/>
    <col min="9730" max="9730" width="74.1640625" style="225" customWidth="1"/>
    <col min="9731" max="9731" width="7.5" style="225" customWidth="1"/>
    <col min="9732" max="9732" width="7" style="225" customWidth="1"/>
    <col min="9733" max="9733" width="10" style="225" bestFit="1" customWidth="1"/>
    <col min="9734" max="9734" width="10.6640625" style="225" bestFit="1" customWidth="1"/>
    <col min="9735" max="9735" width="8.83203125" style="225" customWidth="1"/>
    <col min="9736" max="9736" width="10.83203125" style="225" customWidth="1"/>
    <col min="9737" max="9737" width="14.83203125" style="225" customWidth="1"/>
    <col min="9738" max="9738" width="8.6640625" style="225" customWidth="1"/>
    <col min="9739" max="9739" width="10.33203125" style="225" bestFit="1" customWidth="1"/>
    <col min="9740" max="9984" width="9" style="225"/>
    <col min="9985" max="9985" width="6.33203125" style="225" customWidth="1"/>
    <col min="9986" max="9986" width="74.1640625" style="225" customWidth="1"/>
    <col min="9987" max="9987" width="7.5" style="225" customWidth="1"/>
    <col min="9988" max="9988" width="7" style="225" customWidth="1"/>
    <col min="9989" max="9989" width="10" style="225" bestFit="1" customWidth="1"/>
    <col min="9990" max="9990" width="10.6640625" style="225" bestFit="1" customWidth="1"/>
    <col min="9991" max="9991" width="8.83203125" style="225" customWidth="1"/>
    <col min="9992" max="9992" width="10.83203125" style="225" customWidth="1"/>
    <col min="9993" max="9993" width="14.83203125" style="225" customWidth="1"/>
    <col min="9994" max="9994" width="8.6640625" style="225" customWidth="1"/>
    <col min="9995" max="9995" width="10.33203125" style="225" bestFit="1" customWidth="1"/>
    <col min="9996" max="10240" width="9" style="225"/>
    <col min="10241" max="10241" width="6.33203125" style="225" customWidth="1"/>
    <col min="10242" max="10242" width="74.1640625" style="225" customWidth="1"/>
    <col min="10243" max="10243" width="7.5" style="225" customWidth="1"/>
    <col min="10244" max="10244" width="7" style="225" customWidth="1"/>
    <col min="10245" max="10245" width="10" style="225" bestFit="1" customWidth="1"/>
    <col min="10246" max="10246" width="10.6640625" style="225" bestFit="1" customWidth="1"/>
    <col min="10247" max="10247" width="8.83203125" style="225" customWidth="1"/>
    <col min="10248" max="10248" width="10.83203125" style="225" customWidth="1"/>
    <col min="10249" max="10249" width="14.83203125" style="225" customWidth="1"/>
    <col min="10250" max="10250" width="8.6640625" style="225" customWidth="1"/>
    <col min="10251" max="10251" width="10.33203125" style="225" bestFit="1" customWidth="1"/>
    <col min="10252" max="10496" width="9" style="225"/>
    <col min="10497" max="10497" width="6.33203125" style="225" customWidth="1"/>
    <col min="10498" max="10498" width="74.1640625" style="225" customWidth="1"/>
    <col min="10499" max="10499" width="7.5" style="225" customWidth="1"/>
    <col min="10500" max="10500" width="7" style="225" customWidth="1"/>
    <col min="10501" max="10501" width="10" style="225" bestFit="1" customWidth="1"/>
    <col min="10502" max="10502" width="10.6640625" style="225" bestFit="1" customWidth="1"/>
    <col min="10503" max="10503" width="8.83203125" style="225" customWidth="1"/>
    <col min="10504" max="10504" width="10.83203125" style="225" customWidth="1"/>
    <col min="10505" max="10505" width="14.83203125" style="225" customWidth="1"/>
    <col min="10506" max="10506" width="8.6640625" style="225" customWidth="1"/>
    <col min="10507" max="10507" width="10.33203125" style="225" bestFit="1" customWidth="1"/>
    <col min="10508" max="10752" width="9" style="225"/>
    <col min="10753" max="10753" width="6.33203125" style="225" customWidth="1"/>
    <col min="10754" max="10754" width="74.1640625" style="225" customWidth="1"/>
    <col min="10755" max="10755" width="7.5" style="225" customWidth="1"/>
    <col min="10756" max="10756" width="7" style="225" customWidth="1"/>
    <col min="10757" max="10757" width="10" style="225" bestFit="1" customWidth="1"/>
    <col min="10758" max="10758" width="10.6640625" style="225" bestFit="1" customWidth="1"/>
    <col min="10759" max="10759" width="8.83203125" style="225" customWidth="1"/>
    <col min="10760" max="10760" width="10.83203125" style="225" customWidth="1"/>
    <col min="10761" max="10761" width="14.83203125" style="225" customWidth="1"/>
    <col min="10762" max="10762" width="8.6640625" style="225" customWidth="1"/>
    <col min="10763" max="10763" width="10.33203125" style="225" bestFit="1" customWidth="1"/>
    <col min="10764" max="11008" width="9" style="225"/>
    <col min="11009" max="11009" width="6.33203125" style="225" customWidth="1"/>
    <col min="11010" max="11010" width="74.1640625" style="225" customWidth="1"/>
    <col min="11011" max="11011" width="7.5" style="225" customWidth="1"/>
    <col min="11012" max="11012" width="7" style="225" customWidth="1"/>
    <col min="11013" max="11013" width="10" style="225" bestFit="1" customWidth="1"/>
    <col min="11014" max="11014" width="10.6640625" style="225" bestFit="1" customWidth="1"/>
    <col min="11015" max="11015" width="8.83203125" style="225" customWidth="1"/>
    <col min="11016" max="11016" width="10.83203125" style="225" customWidth="1"/>
    <col min="11017" max="11017" width="14.83203125" style="225" customWidth="1"/>
    <col min="11018" max="11018" width="8.6640625" style="225" customWidth="1"/>
    <col min="11019" max="11019" width="10.33203125" style="225" bestFit="1" customWidth="1"/>
    <col min="11020" max="11264" width="9" style="225"/>
    <col min="11265" max="11265" width="6.33203125" style="225" customWidth="1"/>
    <col min="11266" max="11266" width="74.1640625" style="225" customWidth="1"/>
    <col min="11267" max="11267" width="7.5" style="225" customWidth="1"/>
    <col min="11268" max="11268" width="7" style="225" customWidth="1"/>
    <col min="11269" max="11269" width="10" style="225" bestFit="1" customWidth="1"/>
    <col min="11270" max="11270" width="10.6640625" style="225" bestFit="1" customWidth="1"/>
    <col min="11271" max="11271" width="8.83203125" style="225" customWidth="1"/>
    <col min="11272" max="11272" width="10.83203125" style="225" customWidth="1"/>
    <col min="11273" max="11273" width="14.83203125" style="225" customWidth="1"/>
    <col min="11274" max="11274" width="8.6640625" style="225" customWidth="1"/>
    <col min="11275" max="11275" width="10.33203125" style="225" bestFit="1" customWidth="1"/>
    <col min="11276" max="11520" width="9" style="225"/>
    <col min="11521" max="11521" width="6.33203125" style="225" customWidth="1"/>
    <col min="11522" max="11522" width="74.1640625" style="225" customWidth="1"/>
    <col min="11523" max="11523" width="7.5" style="225" customWidth="1"/>
    <col min="11524" max="11524" width="7" style="225" customWidth="1"/>
    <col min="11525" max="11525" width="10" style="225" bestFit="1" customWidth="1"/>
    <col min="11526" max="11526" width="10.6640625" style="225" bestFit="1" customWidth="1"/>
    <col min="11527" max="11527" width="8.83203125" style="225" customWidth="1"/>
    <col min="11528" max="11528" width="10.83203125" style="225" customWidth="1"/>
    <col min="11529" max="11529" width="14.83203125" style="225" customWidth="1"/>
    <col min="11530" max="11530" width="8.6640625" style="225" customWidth="1"/>
    <col min="11531" max="11531" width="10.33203125" style="225" bestFit="1" customWidth="1"/>
    <col min="11532" max="11776" width="9" style="225"/>
    <col min="11777" max="11777" width="6.33203125" style="225" customWidth="1"/>
    <col min="11778" max="11778" width="74.1640625" style="225" customWidth="1"/>
    <col min="11779" max="11779" width="7.5" style="225" customWidth="1"/>
    <col min="11780" max="11780" width="7" style="225" customWidth="1"/>
    <col min="11781" max="11781" width="10" style="225" bestFit="1" customWidth="1"/>
    <col min="11782" max="11782" width="10.6640625" style="225" bestFit="1" customWidth="1"/>
    <col min="11783" max="11783" width="8.83203125" style="225" customWidth="1"/>
    <col min="11784" max="11784" width="10.83203125" style="225" customWidth="1"/>
    <col min="11785" max="11785" width="14.83203125" style="225" customWidth="1"/>
    <col min="11786" max="11786" width="8.6640625" style="225" customWidth="1"/>
    <col min="11787" max="11787" width="10.33203125" style="225" bestFit="1" customWidth="1"/>
    <col min="11788" max="12032" width="9" style="225"/>
    <col min="12033" max="12033" width="6.33203125" style="225" customWidth="1"/>
    <col min="12034" max="12034" width="74.1640625" style="225" customWidth="1"/>
    <col min="12035" max="12035" width="7.5" style="225" customWidth="1"/>
    <col min="12036" max="12036" width="7" style="225" customWidth="1"/>
    <col min="12037" max="12037" width="10" style="225" bestFit="1" customWidth="1"/>
    <col min="12038" max="12038" width="10.6640625" style="225" bestFit="1" customWidth="1"/>
    <col min="12039" max="12039" width="8.83203125" style="225" customWidth="1"/>
    <col min="12040" max="12040" width="10.83203125" style="225" customWidth="1"/>
    <col min="12041" max="12041" width="14.83203125" style="225" customWidth="1"/>
    <col min="12042" max="12042" width="8.6640625" style="225" customWidth="1"/>
    <col min="12043" max="12043" width="10.33203125" style="225" bestFit="1" customWidth="1"/>
    <col min="12044" max="12288" width="9" style="225"/>
    <col min="12289" max="12289" width="6.33203125" style="225" customWidth="1"/>
    <col min="12290" max="12290" width="74.1640625" style="225" customWidth="1"/>
    <col min="12291" max="12291" width="7.5" style="225" customWidth="1"/>
    <col min="12292" max="12292" width="7" style="225" customWidth="1"/>
    <col min="12293" max="12293" width="10" style="225" bestFit="1" customWidth="1"/>
    <col min="12294" max="12294" width="10.6640625" style="225" bestFit="1" customWidth="1"/>
    <col min="12295" max="12295" width="8.83203125" style="225" customWidth="1"/>
    <col min="12296" max="12296" width="10.83203125" style="225" customWidth="1"/>
    <col min="12297" max="12297" width="14.83203125" style="225" customWidth="1"/>
    <col min="12298" max="12298" width="8.6640625" style="225" customWidth="1"/>
    <col min="12299" max="12299" width="10.33203125" style="225" bestFit="1" customWidth="1"/>
    <col min="12300" max="12544" width="9" style="225"/>
    <col min="12545" max="12545" width="6.33203125" style="225" customWidth="1"/>
    <col min="12546" max="12546" width="74.1640625" style="225" customWidth="1"/>
    <col min="12547" max="12547" width="7.5" style="225" customWidth="1"/>
    <col min="12548" max="12548" width="7" style="225" customWidth="1"/>
    <col min="12549" max="12549" width="10" style="225" bestFit="1" customWidth="1"/>
    <col min="12550" max="12550" width="10.6640625" style="225" bestFit="1" customWidth="1"/>
    <col min="12551" max="12551" width="8.83203125" style="225" customWidth="1"/>
    <col min="12552" max="12552" width="10.83203125" style="225" customWidth="1"/>
    <col min="12553" max="12553" width="14.83203125" style="225" customWidth="1"/>
    <col min="12554" max="12554" width="8.6640625" style="225" customWidth="1"/>
    <col min="12555" max="12555" width="10.33203125" style="225" bestFit="1" customWidth="1"/>
    <col min="12556" max="12800" width="9" style="225"/>
    <col min="12801" max="12801" width="6.33203125" style="225" customWidth="1"/>
    <col min="12802" max="12802" width="74.1640625" style="225" customWidth="1"/>
    <col min="12803" max="12803" width="7.5" style="225" customWidth="1"/>
    <col min="12804" max="12804" width="7" style="225" customWidth="1"/>
    <col min="12805" max="12805" width="10" style="225" bestFit="1" customWidth="1"/>
    <col min="12806" max="12806" width="10.6640625" style="225" bestFit="1" customWidth="1"/>
    <col min="12807" max="12807" width="8.83203125" style="225" customWidth="1"/>
    <col min="12808" max="12808" width="10.83203125" style="225" customWidth="1"/>
    <col min="12809" max="12809" width="14.83203125" style="225" customWidth="1"/>
    <col min="12810" max="12810" width="8.6640625" style="225" customWidth="1"/>
    <col min="12811" max="12811" width="10.33203125" style="225" bestFit="1" customWidth="1"/>
    <col min="12812" max="13056" width="9" style="225"/>
    <col min="13057" max="13057" width="6.33203125" style="225" customWidth="1"/>
    <col min="13058" max="13058" width="74.1640625" style="225" customWidth="1"/>
    <col min="13059" max="13059" width="7.5" style="225" customWidth="1"/>
    <col min="13060" max="13060" width="7" style="225" customWidth="1"/>
    <col min="13061" max="13061" width="10" style="225" bestFit="1" customWidth="1"/>
    <col min="13062" max="13062" width="10.6640625" style="225" bestFit="1" customWidth="1"/>
    <col min="13063" max="13063" width="8.83203125" style="225" customWidth="1"/>
    <col min="13064" max="13064" width="10.83203125" style="225" customWidth="1"/>
    <col min="13065" max="13065" width="14.83203125" style="225" customWidth="1"/>
    <col min="13066" max="13066" width="8.6640625" style="225" customWidth="1"/>
    <col min="13067" max="13067" width="10.33203125" style="225" bestFit="1" customWidth="1"/>
    <col min="13068" max="13312" width="9" style="225"/>
    <col min="13313" max="13313" width="6.33203125" style="225" customWidth="1"/>
    <col min="13314" max="13314" width="74.1640625" style="225" customWidth="1"/>
    <col min="13315" max="13315" width="7.5" style="225" customWidth="1"/>
    <col min="13316" max="13316" width="7" style="225" customWidth="1"/>
    <col min="13317" max="13317" width="10" style="225" bestFit="1" customWidth="1"/>
    <col min="13318" max="13318" width="10.6640625" style="225" bestFit="1" customWidth="1"/>
    <col min="13319" max="13319" width="8.83203125" style="225" customWidth="1"/>
    <col min="13320" max="13320" width="10.83203125" style="225" customWidth="1"/>
    <col min="13321" max="13321" width="14.83203125" style="225" customWidth="1"/>
    <col min="13322" max="13322" width="8.6640625" style="225" customWidth="1"/>
    <col min="13323" max="13323" width="10.33203125" style="225" bestFit="1" customWidth="1"/>
    <col min="13324" max="13568" width="9" style="225"/>
    <col min="13569" max="13569" width="6.33203125" style="225" customWidth="1"/>
    <col min="13570" max="13570" width="74.1640625" style="225" customWidth="1"/>
    <col min="13571" max="13571" width="7.5" style="225" customWidth="1"/>
    <col min="13572" max="13572" width="7" style="225" customWidth="1"/>
    <col min="13573" max="13573" width="10" style="225" bestFit="1" customWidth="1"/>
    <col min="13574" max="13574" width="10.6640625" style="225" bestFit="1" customWidth="1"/>
    <col min="13575" max="13575" width="8.83203125" style="225" customWidth="1"/>
    <col min="13576" max="13576" width="10.83203125" style="225" customWidth="1"/>
    <col min="13577" max="13577" width="14.83203125" style="225" customWidth="1"/>
    <col min="13578" max="13578" width="8.6640625" style="225" customWidth="1"/>
    <col min="13579" max="13579" width="10.33203125" style="225" bestFit="1" customWidth="1"/>
    <col min="13580" max="13824" width="9" style="225"/>
    <col min="13825" max="13825" width="6.33203125" style="225" customWidth="1"/>
    <col min="13826" max="13826" width="74.1640625" style="225" customWidth="1"/>
    <col min="13827" max="13827" width="7.5" style="225" customWidth="1"/>
    <col min="13828" max="13828" width="7" style="225" customWidth="1"/>
    <col min="13829" max="13829" width="10" style="225" bestFit="1" customWidth="1"/>
    <col min="13830" max="13830" width="10.6640625" style="225" bestFit="1" customWidth="1"/>
    <col min="13831" max="13831" width="8.83203125" style="225" customWidth="1"/>
    <col min="13832" max="13832" width="10.83203125" style="225" customWidth="1"/>
    <col min="13833" max="13833" width="14.83203125" style="225" customWidth="1"/>
    <col min="13834" max="13834" width="8.6640625" style="225" customWidth="1"/>
    <col min="13835" max="13835" width="10.33203125" style="225" bestFit="1" customWidth="1"/>
    <col min="13836" max="14080" width="9" style="225"/>
    <col min="14081" max="14081" width="6.33203125" style="225" customWidth="1"/>
    <col min="14082" max="14082" width="74.1640625" style="225" customWidth="1"/>
    <col min="14083" max="14083" width="7.5" style="225" customWidth="1"/>
    <col min="14084" max="14084" width="7" style="225" customWidth="1"/>
    <col min="14085" max="14085" width="10" style="225" bestFit="1" customWidth="1"/>
    <col min="14086" max="14086" width="10.6640625" style="225" bestFit="1" customWidth="1"/>
    <col min="14087" max="14087" width="8.83203125" style="225" customWidth="1"/>
    <col min="14088" max="14088" width="10.83203125" style="225" customWidth="1"/>
    <col min="14089" max="14089" width="14.83203125" style="225" customWidth="1"/>
    <col min="14090" max="14090" width="8.6640625" style="225" customWidth="1"/>
    <col min="14091" max="14091" width="10.33203125" style="225" bestFit="1" customWidth="1"/>
    <col min="14092" max="14336" width="9" style="225"/>
    <col min="14337" max="14337" width="6.33203125" style="225" customWidth="1"/>
    <col min="14338" max="14338" width="74.1640625" style="225" customWidth="1"/>
    <col min="14339" max="14339" width="7.5" style="225" customWidth="1"/>
    <col min="14340" max="14340" width="7" style="225" customWidth="1"/>
    <col min="14341" max="14341" width="10" style="225" bestFit="1" customWidth="1"/>
    <col min="14342" max="14342" width="10.6640625" style="225" bestFit="1" customWidth="1"/>
    <col min="14343" max="14343" width="8.83203125" style="225" customWidth="1"/>
    <col min="14344" max="14344" width="10.83203125" style="225" customWidth="1"/>
    <col min="14345" max="14345" width="14.83203125" style="225" customWidth="1"/>
    <col min="14346" max="14346" width="8.6640625" style="225" customWidth="1"/>
    <col min="14347" max="14347" width="10.33203125" style="225" bestFit="1" customWidth="1"/>
    <col min="14348" max="14592" width="9" style="225"/>
    <col min="14593" max="14593" width="6.33203125" style="225" customWidth="1"/>
    <col min="14594" max="14594" width="74.1640625" style="225" customWidth="1"/>
    <col min="14595" max="14595" width="7.5" style="225" customWidth="1"/>
    <col min="14596" max="14596" width="7" style="225" customWidth="1"/>
    <col min="14597" max="14597" width="10" style="225" bestFit="1" customWidth="1"/>
    <col min="14598" max="14598" width="10.6640625" style="225" bestFit="1" customWidth="1"/>
    <col min="14599" max="14599" width="8.83203125" style="225" customWidth="1"/>
    <col min="14600" max="14600" width="10.83203125" style="225" customWidth="1"/>
    <col min="14601" max="14601" width="14.83203125" style="225" customWidth="1"/>
    <col min="14602" max="14602" width="8.6640625" style="225" customWidth="1"/>
    <col min="14603" max="14603" width="10.33203125" style="225" bestFit="1" customWidth="1"/>
    <col min="14604" max="14848" width="9" style="225"/>
    <col min="14849" max="14849" width="6.33203125" style="225" customWidth="1"/>
    <col min="14850" max="14850" width="74.1640625" style="225" customWidth="1"/>
    <col min="14851" max="14851" width="7.5" style="225" customWidth="1"/>
    <col min="14852" max="14852" width="7" style="225" customWidth="1"/>
    <col min="14853" max="14853" width="10" style="225" bestFit="1" customWidth="1"/>
    <col min="14854" max="14854" width="10.6640625" style="225" bestFit="1" customWidth="1"/>
    <col min="14855" max="14855" width="8.83203125" style="225" customWidth="1"/>
    <col min="14856" max="14856" width="10.83203125" style="225" customWidth="1"/>
    <col min="14857" max="14857" width="14.83203125" style="225" customWidth="1"/>
    <col min="14858" max="14858" width="8.6640625" style="225" customWidth="1"/>
    <col min="14859" max="14859" width="10.33203125" style="225" bestFit="1" customWidth="1"/>
    <col min="14860" max="15104" width="9" style="225"/>
    <col min="15105" max="15105" width="6.33203125" style="225" customWidth="1"/>
    <col min="15106" max="15106" width="74.1640625" style="225" customWidth="1"/>
    <col min="15107" max="15107" width="7.5" style="225" customWidth="1"/>
    <col min="15108" max="15108" width="7" style="225" customWidth="1"/>
    <col min="15109" max="15109" width="10" style="225" bestFit="1" customWidth="1"/>
    <col min="15110" max="15110" width="10.6640625" style="225" bestFit="1" customWidth="1"/>
    <col min="15111" max="15111" width="8.83203125" style="225" customWidth="1"/>
    <col min="15112" max="15112" width="10.83203125" style="225" customWidth="1"/>
    <col min="15113" max="15113" width="14.83203125" style="225" customWidth="1"/>
    <col min="15114" max="15114" width="8.6640625" style="225" customWidth="1"/>
    <col min="15115" max="15115" width="10.33203125" style="225" bestFit="1" customWidth="1"/>
    <col min="15116" max="15360" width="9" style="225"/>
    <col min="15361" max="15361" width="6.33203125" style="225" customWidth="1"/>
    <col min="15362" max="15362" width="74.1640625" style="225" customWidth="1"/>
    <col min="15363" max="15363" width="7.5" style="225" customWidth="1"/>
    <col min="15364" max="15364" width="7" style="225" customWidth="1"/>
    <col min="15365" max="15365" width="10" style="225" bestFit="1" customWidth="1"/>
    <col min="15366" max="15366" width="10.6640625" style="225" bestFit="1" customWidth="1"/>
    <col min="15367" max="15367" width="8.83203125" style="225" customWidth="1"/>
    <col min="15368" max="15368" width="10.83203125" style="225" customWidth="1"/>
    <col min="15369" max="15369" width="14.83203125" style="225" customWidth="1"/>
    <col min="15370" max="15370" width="8.6640625" style="225" customWidth="1"/>
    <col min="15371" max="15371" width="10.33203125" style="225" bestFit="1" customWidth="1"/>
    <col min="15372" max="15616" width="9" style="225"/>
    <col min="15617" max="15617" width="6.33203125" style="225" customWidth="1"/>
    <col min="15618" max="15618" width="74.1640625" style="225" customWidth="1"/>
    <col min="15619" max="15619" width="7.5" style="225" customWidth="1"/>
    <col min="15620" max="15620" width="7" style="225" customWidth="1"/>
    <col min="15621" max="15621" width="10" style="225" bestFit="1" customWidth="1"/>
    <col min="15622" max="15622" width="10.6640625" style="225" bestFit="1" customWidth="1"/>
    <col min="15623" max="15623" width="8.83203125" style="225" customWidth="1"/>
    <col min="15624" max="15624" width="10.83203125" style="225" customWidth="1"/>
    <col min="15625" max="15625" width="14.83203125" style="225" customWidth="1"/>
    <col min="15626" max="15626" width="8.6640625" style="225" customWidth="1"/>
    <col min="15627" max="15627" width="10.33203125" style="225" bestFit="1" customWidth="1"/>
    <col min="15628" max="15872" width="9" style="225"/>
    <col min="15873" max="15873" width="6.33203125" style="225" customWidth="1"/>
    <col min="15874" max="15874" width="74.1640625" style="225" customWidth="1"/>
    <col min="15875" max="15875" width="7.5" style="225" customWidth="1"/>
    <col min="15876" max="15876" width="7" style="225" customWidth="1"/>
    <col min="15877" max="15877" width="10" style="225" bestFit="1" customWidth="1"/>
    <col min="15878" max="15878" width="10.6640625" style="225" bestFit="1" customWidth="1"/>
    <col min="15879" max="15879" width="8.83203125" style="225" customWidth="1"/>
    <col min="15880" max="15880" width="10.83203125" style="225" customWidth="1"/>
    <col min="15881" max="15881" width="14.83203125" style="225" customWidth="1"/>
    <col min="15882" max="15882" width="8.6640625" style="225" customWidth="1"/>
    <col min="15883" max="15883" width="10.33203125" style="225" bestFit="1" customWidth="1"/>
    <col min="15884" max="16128" width="9" style="225"/>
    <col min="16129" max="16129" width="6.33203125" style="225" customWidth="1"/>
    <col min="16130" max="16130" width="74.1640625" style="225" customWidth="1"/>
    <col min="16131" max="16131" width="7.5" style="225" customWidth="1"/>
    <col min="16132" max="16132" width="7" style="225" customWidth="1"/>
    <col min="16133" max="16133" width="10" style="225" bestFit="1" customWidth="1"/>
    <col min="16134" max="16134" width="10.6640625" style="225" bestFit="1" customWidth="1"/>
    <col min="16135" max="16135" width="8.83203125" style="225" customWidth="1"/>
    <col min="16136" max="16136" width="10.83203125" style="225" customWidth="1"/>
    <col min="16137" max="16137" width="14.83203125" style="225" customWidth="1"/>
    <col min="16138" max="16138" width="8.6640625" style="225" customWidth="1"/>
    <col min="16139" max="16139" width="10.33203125" style="225" bestFit="1" customWidth="1"/>
    <col min="16140" max="16384" width="9" style="225"/>
  </cols>
  <sheetData>
    <row r="1" spans="1:12" s="39" customFormat="1" x14ac:dyDescent="0.5">
      <c r="A1" s="106"/>
      <c r="B1" s="185"/>
      <c r="E1" s="97"/>
      <c r="I1" s="39" t="s">
        <v>62</v>
      </c>
      <c r="J1" s="322">
        <v>1</v>
      </c>
    </row>
    <row r="2" spans="1:12" s="39" customFormat="1" x14ac:dyDescent="0.5">
      <c r="A2" s="398" t="s">
        <v>63</v>
      </c>
      <c r="B2" s="398"/>
      <c r="C2" s="398"/>
      <c r="D2" s="398"/>
      <c r="E2" s="398"/>
      <c r="F2" s="398"/>
      <c r="G2" s="398"/>
      <c r="H2" s="398"/>
      <c r="I2" s="398"/>
      <c r="J2" s="398"/>
    </row>
    <row r="3" spans="1:12" s="42" customFormat="1" ht="24" x14ac:dyDescent="0.55000000000000004">
      <c r="A3" s="399" t="s">
        <v>68</v>
      </c>
      <c r="B3" s="399"/>
      <c r="C3" s="399"/>
      <c r="D3" s="399"/>
      <c r="E3" s="399"/>
      <c r="F3" s="399"/>
      <c r="G3" s="399"/>
      <c r="H3" s="41"/>
      <c r="I3" s="41"/>
      <c r="J3" s="323"/>
    </row>
    <row r="4" spans="1:12" s="42" customFormat="1" ht="24" x14ac:dyDescent="0.55000000000000004">
      <c r="A4" s="400" t="s">
        <v>1715</v>
      </c>
      <c r="B4" s="400"/>
      <c r="C4" s="400"/>
      <c r="D4" s="400"/>
      <c r="E4" s="400"/>
      <c r="F4" s="400"/>
      <c r="G4" s="400"/>
      <c r="H4" s="43"/>
      <c r="I4" s="43"/>
      <c r="J4" s="324"/>
    </row>
    <row r="5" spans="1:12" s="42" customFormat="1" ht="24" x14ac:dyDescent="0.55000000000000004">
      <c r="A5" s="400" t="s">
        <v>1714</v>
      </c>
      <c r="B5" s="400"/>
      <c r="C5" s="44"/>
      <c r="D5" s="44" t="s">
        <v>64</v>
      </c>
      <c r="E5" s="98"/>
      <c r="F5" s="44"/>
      <c r="G5" s="44"/>
      <c r="H5" s="43"/>
      <c r="I5" s="43"/>
      <c r="J5" s="324"/>
    </row>
    <row r="6" spans="1:12" s="42" customFormat="1" ht="24" x14ac:dyDescent="0.55000000000000004">
      <c r="A6" s="400" t="s">
        <v>1713</v>
      </c>
      <c r="B6" s="400"/>
      <c r="C6" s="400"/>
      <c r="D6" s="400"/>
      <c r="E6" s="400"/>
      <c r="F6" s="400"/>
      <c r="G6" s="400"/>
      <c r="H6" s="43"/>
      <c r="I6" s="43"/>
      <c r="J6" s="324"/>
    </row>
    <row r="7" spans="1:12" s="42" customFormat="1" ht="44.25" x14ac:dyDescent="0.55000000000000004">
      <c r="A7" s="312" t="s">
        <v>1712</v>
      </c>
      <c r="B7" s="186"/>
      <c r="C7" s="45"/>
      <c r="D7" s="312" t="s">
        <v>65</v>
      </c>
      <c r="E7" s="99"/>
      <c r="F7" s="46" t="s">
        <v>66</v>
      </c>
      <c r="G7" s="312"/>
      <c r="H7" s="43"/>
      <c r="I7" s="43"/>
      <c r="J7" s="325">
        <f ca="1">TODAY()</f>
        <v>44125</v>
      </c>
    </row>
    <row r="8" spans="1:12" s="218" customFormat="1" ht="22.5" thickBot="1" x14ac:dyDescent="0.5">
      <c r="B8" s="208"/>
      <c r="C8" s="258"/>
      <c r="J8" s="208" t="s">
        <v>67</v>
      </c>
    </row>
    <row r="9" spans="1:12" s="274" customFormat="1" ht="18.75" thickTop="1" x14ac:dyDescent="0.45">
      <c r="A9" s="395" t="s">
        <v>59</v>
      </c>
      <c r="B9" s="393" t="s">
        <v>1</v>
      </c>
      <c r="C9" s="410" t="s">
        <v>2</v>
      </c>
      <c r="D9" s="395" t="s">
        <v>3</v>
      </c>
      <c r="E9" s="409" t="s">
        <v>8</v>
      </c>
      <c r="F9" s="409"/>
      <c r="G9" s="409" t="s">
        <v>60</v>
      </c>
      <c r="H9" s="409"/>
      <c r="I9" s="273" t="s">
        <v>21</v>
      </c>
      <c r="J9" s="393" t="s">
        <v>5</v>
      </c>
    </row>
    <row r="10" spans="1:12" s="274" customFormat="1" ht="18.75" thickBot="1" x14ac:dyDescent="0.5">
      <c r="A10" s="396"/>
      <c r="B10" s="394"/>
      <c r="C10" s="411"/>
      <c r="D10" s="396"/>
      <c r="E10" s="275" t="s">
        <v>61</v>
      </c>
      <c r="F10" s="275" t="s">
        <v>4</v>
      </c>
      <c r="G10" s="275" t="s">
        <v>61</v>
      </c>
      <c r="H10" s="275" t="s">
        <v>4</v>
      </c>
      <c r="I10" s="276" t="s">
        <v>0</v>
      </c>
      <c r="J10" s="394"/>
    </row>
    <row r="11" spans="1:12" ht="22.5" thickTop="1" x14ac:dyDescent="0.45">
      <c r="A11" s="219">
        <v>10</v>
      </c>
      <c r="B11" s="259" t="s">
        <v>407</v>
      </c>
      <c r="C11" s="31"/>
      <c r="D11" s="32"/>
      <c r="E11" s="177"/>
      <c r="F11" s="30"/>
      <c r="G11" s="30"/>
      <c r="H11" s="31"/>
      <c r="I11" s="30"/>
      <c r="J11" s="114"/>
    </row>
    <row r="12" spans="1:12" s="261" customFormat="1" x14ac:dyDescent="0.45">
      <c r="A12" s="220"/>
      <c r="B12" s="260" t="s">
        <v>694</v>
      </c>
      <c r="C12" s="31"/>
      <c r="D12" s="235"/>
      <c r="E12" s="29"/>
      <c r="F12" s="31"/>
      <c r="G12" s="29"/>
      <c r="H12" s="31"/>
      <c r="I12" s="124"/>
      <c r="J12" s="114"/>
    </row>
    <row r="13" spans="1:12" s="261" customFormat="1" x14ac:dyDescent="0.45">
      <c r="A13" s="220">
        <v>10.1</v>
      </c>
      <c r="B13" s="260" t="s">
        <v>712</v>
      </c>
      <c r="C13" s="31"/>
      <c r="D13" s="235"/>
      <c r="E13" s="29"/>
      <c r="F13" s="31"/>
      <c r="G13" s="29"/>
      <c r="H13" s="31"/>
      <c r="I13" s="124"/>
      <c r="J13" s="114"/>
    </row>
    <row r="14" spans="1:12" ht="43.5" x14ac:dyDescent="0.45">
      <c r="A14" s="223" t="s">
        <v>688</v>
      </c>
      <c r="B14" s="16" t="s">
        <v>687</v>
      </c>
      <c r="C14" s="31"/>
      <c r="D14" s="32" t="s">
        <v>9</v>
      </c>
      <c r="E14" s="29">
        <v>251</v>
      </c>
      <c r="F14" s="233">
        <f t="shared" ref="F14:F16" si="0">E14*C14</f>
        <v>0</v>
      </c>
      <c r="G14" s="29">
        <v>52</v>
      </c>
      <c r="H14" s="233">
        <f t="shared" ref="H14:H16" si="1">G14*C14</f>
        <v>0</v>
      </c>
      <c r="I14" s="233">
        <f t="shared" ref="I14:I16" si="2">H14+F14</f>
        <v>0</v>
      </c>
      <c r="J14" s="112" t="s">
        <v>318</v>
      </c>
    </row>
    <row r="15" spans="1:12" ht="43.5" x14ac:dyDescent="0.45">
      <c r="A15" s="32" t="s">
        <v>690</v>
      </c>
      <c r="B15" s="16" t="s">
        <v>689</v>
      </c>
      <c r="C15" s="31"/>
      <c r="D15" s="32" t="s">
        <v>9</v>
      </c>
      <c r="E15" s="29">
        <v>297</v>
      </c>
      <c r="F15" s="233">
        <f t="shared" si="0"/>
        <v>0</v>
      </c>
      <c r="G15" s="29">
        <v>52</v>
      </c>
      <c r="H15" s="233">
        <f t="shared" si="1"/>
        <v>0</v>
      </c>
      <c r="I15" s="233">
        <f t="shared" si="2"/>
        <v>0</v>
      </c>
      <c r="J15" s="112" t="s">
        <v>319</v>
      </c>
      <c r="L15" s="262"/>
    </row>
    <row r="16" spans="1:12" ht="43.5" x14ac:dyDescent="0.45">
      <c r="A16" s="32" t="s">
        <v>691</v>
      </c>
      <c r="B16" s="16" t="s">
        <v>692</v>
      </c>
      <c r="C16" s="31"/>
      <c r="D16" s="32" t="s">
        <v>9</v>
      </c>
      <c r="E16" s="29">
        <v>301</v>
      </c>
      <c r="F16" s="233">
        <f t="shared" si="0"/>
        <v>0</v>
      </c>
      <c r="G16" s="29">
        <v>52</v>
      </c>
      <c r="H16" s="233">
        <f t="shared" si="1"/>
        <v>0</v>
      </c>
      <c r="I16" s="233">
        <f t="shared" si="2"/>
        <v>0</v>
      </c>
      <c r="J16" s="112" t="s">
        <v>320</v>
      </c>
    </row>
    <row r="17" spans="1:10" x14ac:dyDescent="0.45">
      <c r="A17" s="32" t="s">
        <v>7</v>
      </c>
      <c r="B17" s="16" t="s">
        <v>324</v>
      </c>
      <c r="C17" s="31"/>
      <c r="D17" s="32" t="s">
        <v>9</v>
      </c>
      <c r="E17" s="29">
        <v>100</v>
      </c>
      <c r="F17" s="233">
        <f>E17*C17</f>
        <v>0</v>
      </c>
      <c r="G17" s="177">
        <v>37</v>
      </c>
      <c r="H17" s="233">
        <f>G17*C17</f>
        <v>0</v>
      </c>
      <c r="I17" s="233">
        <f>H17+F17</f>
        <v>0</v>
      </c>
      <c r="J17" s="114"/>
    </row>
    <row r="18" spans="1:10" s="261" customFormat="1" x14ac:dyDescent="0.45">
      <c r="A18" s="220">
        <v>10.199999999999999</v>
      </c>
      <c r="B18" s="260" t="s">
        <v>693</v>
      </c>
      <c r="C18" s="31"/>
      <c r="D18" s="235"/>
      <c r="E18" s="29"/>
      <c r="F18" s="31"/>
      <c r="G18" s="29"/>
      <c r="H18" s="31"/>
      <c r="I18" s="124"/>
      <c r="J18" s="114"/>
    </row>
    <row r="19" spans="1:10" s="265" customFormat="1" ht="43.5" x14ac:dyDescent="0.45">
      <c r="A19" s="223" t="s">
        <v>701</v>
      </c>
      <c r="B19" s="263" t="s">
        <v>695</v>
      </c>
      <c r="C19" s="264"/>
      <c r="D19" s="257" t="s">
        <v>9</v>
      </c>
      <c r="E19" s="195">
        <v>292</v>
      </c>
      <c r="F19" s="233">
        <f t="shared" ref="F19:F23" si="3">E19*C19</f>
        <v>0</v>
      </c>
      <c r="G19" s="29">
        <v>75</v>
      </c>
      <c r="H19" s="233">
        <f t="shared" ref="H19:H23" si="4">G19*C19</f>
        <v>0</v>
      </c>
      <c r="I19" s="233">
        <f t="shared" ref="I19:I23" si="5">H19+F19</f>
        <v>0</v>
      </c>
      <c r="J19" s="112" t="s">
        <v>318</v>
      </c>
    </row>
    <row r="20" spans="1:10" s="265" customFormat="1" ht="43.5" x14ac:dyDescent="0.45">
      <c r="A20" s="32" t="s">
        <v>702</v>
      </c>
      <c r="B20" s="263" t="s">
        <v>698</v>
      </c>
      <c r="C20" s="264"/>
      <c r="D20" s="257" t="s">
        <v>9</v>
      </c>
      <c r="E20" s="195">
        <v>345</v>
      </c>
      <c r="F20" s="233">
        <f t="shared" ref="F20" si="6">E20*C20</f>
        <v>0</v>
      </c>
      <c r="G20" s="29">
        <v>75</v>
      </c>
      <c r="H20" s="233">
        <f t="shared" ref="H20" si="7">G20*C20</f>
        <v>0</v>
      </c>
      <c r="I20" s="233">
        <f t="shared" ref="I20" si="8">H20+F20</f>
        <v>0</v>
      </c>
      <c r="J20" s="112" t="s">
        <v>318</v>
      </c>
    </row>
    <row r="21" spans="1:10" s="265" customFormat="1" ht="43.5" x14ac:dyDescent="0.45">
      <c r="A21" s="223" t="s">
        <v>703</v>
      </c>
      <c r="B21" s="263" t="s">
        <v>696</v>
      </c>
      <c r="C21" s="264"/>
      <c r="D21" s="257" t="s">
        <v>9</v>
      </c>
      <c r="E21" s="195">
        <v>312</v>
      </c>
      <c r="F21" s="233">
        <f t="shared" si="3"/>
        <v>0</v>
      </c>
      <c r="G21" s="29">
        <v>75</v>
      </c>
      <c r="H21" s="233">
        <f t="shared" si="4"/>
        <v>0</v>
      </c>
      <c r="I21" s="233">
        <f t="shared" si="5"/>
        <v>0</v>
      </c>
      <c r="J21" s="112" t="s">
        <v>319</v>
      </c>
    </row>
    <row r="22" spans="1:10" s="265" customFormat="1" ht="43.5" x14ac:dyDescent="0.45">
      <c r="A22" s="32" t="s">
        <v>704</v>
      </c>
      <c r="B22" s="263" t="s">
        <v>699</v>
      </c>
      <c r="C22" s="264"/>
      <c r="D22" s="257" t="s">
        <v>9</v>
      </c>
      <c r="E22" s="195">
        <v>366</v>
      </c>
      <c r="F22" s="233">
        <f t="shared" ref="F22" si="9">E22*C22</f>
        <v>0</v>
      </c>
      <c r="G22" s="29">
        <v>75</v>
      </c>
      <c r="H22" s="233">
        <f t="shared" ref="H22" si="10">G22*C22</f>
        <v>0</v>
      </c>
      <c r="I22" s="233">
        <f t="shared" ref="I22" si="11">H22+F22</f>
        <v>0</v>
      </c>
      <c r="J22" s="112" t="s">
        <v>319</v>
      </c>
    </row>
    <row r="23" spans="1:10" s="265" customFormat="1" ht="43.5" x14ac:dyDescent="0.45">
      <c r="A23" s="223" t="s">
        <v>705</v>
      </c>
      <c r="B23" s="263" t="s">
        <v>697</v>
      </c>
      <c r="C23" s="264"/>
      <c r="D23" s="257" t="s">
        <v>9</v>
      </c>
      <c r="E23" s="195">
        <v>335</v>
      </c>
      <c r="F23" s="233">
        <f t="shared" si="3"/>
        <v>0</v>
      </c>
      <c r="G23" s="29">
        <v>75</v>
      </c>
      <c r="H23" s="233">
        <f t="shared" si="4"/>
        <v>0</v>
      </c>
      <c r="I23" s="233">
        <f t="shared" si="5"/>
        <v>0</v>
      </c>
      <c r="J23" s="112" t="s">
        <v>320</v>
      </c>
    </row>
    <row r="24" spans="1:10" s="265" customFormat="1" ht="43.5" x14ac:dyDescent="0.45">
      <c r="A24" s="32" t="s">
        <v>706</v>
      </c>
      <c r="B24" s="263" t="s">
        <v>700</v>
      </c>
      <c r="C24" s="264"/>
      <c r="D24" s="257" t="s">
        <v>9</v>
      </c>
      <c r="E24" s="195">
        <v>383</v>
      </c>
      <c r="F24" s="233">
        <f t="shared" ref="F24" si="12">E24*C24</f>
        <v>0</v>
      </c>
      <c r="G24" s="29">
        <v>75</v>
      </c>
      <c r="H24" s="233">
        <f t="shared" ref="H24" si="13">G24*C24</f>
        <v>0</v>
      </c>
      <c r="I24" s="233">
        <f t="shared" ref="I24" si="14">H24+F24</f>
        <v>0</v>
      </c>
      <c r="J24" s="112" t="s">
        <v>320</v>
      </c>
    </row>
    <row r="25" spans="1:10" s="265" customFormat="1" ht="22.5" thickBot="1" x14ac:dyDescent="0.5">
      <c r="A25" s="300"/>
      <c r="B25" s="385"/>
      <c r="C25" s="386"/>
      <c r="D25" s="387"/>
      <c r="E25" s="388"/>
      <c r="F25" s="374"/>
      <c r="G25" s="373"/>
      <c r="H25" s="374"/>
      <c r="I25" s="374"/>
      <c r="J25" s="389"/>
    </row>
    <row r="26" spans="1:10" s="274" customFormat="1" ht="18.75" thickTop="1" x14ac:dyDescent="0.45">
      <c r="A26" s="395" t="s">
        <v>59</v>
      </c>
      <c r="B26" s="393" t="s">
        <v>1</v>
      </c>
      <c r="C26" s="410" t="s">
        <v>2</v>
      </c>
      <c r="D26" s="395" t="s">
        <v>3</v>
      </c>
      <c r="E26" s="409" t="s">
        <v>8</v>
      </c>
      <c r="F26" s="409"/>
      <c r="G26" s="409" t="s">
        <v>60</v>
      </c>
      <c r="H26" s="409"/>
      <c r="I26" s="273" t="s">
        <v>21</v>
      </c>
      <c r="J26" s="393" t="s">
        <v>5</v>
      </c>
    </row>
    <row r="27" spans="1:10" s="274" customFormat="1" ht="18.75" thickBot="1" x14ac:dyDescent="0.5">
      <c r="A27" s="396"/>
      <c r="B27" s="394"/>
      <c r="C27" s="411"/>
      <c r="D27" s="396"/>
      <c r="E27" s="275" t="s">
        <v>61</v>
      </c>
      <c r="F27" s="275" t="s">
        <v>4</v>
      </c>
      <c r="G27" s="275" t="s">
        <v>61</v>
      </c>
      <c r="H27" s="275" t="s">
        <v>4</v>
      </c>
      <c r="I27" s="276" t="s">
        <v>0</v>
      </c>
      <c r="J27" s="394"/>
    </row>
    <row r="28" spans="1:10" s="261" customFormat="1" ht="22.5" thickTop="1" x14ac:dyDescent="0.45">
      <c r="A28" s="220"/>
      <c r="B28" s="260" t="s">
        <v>413</v>
      </c>
      <c r="C28" s="31"/>
      <c r="D28" s="235"/>
      <c r="E28" s="29"/>
      <c r="F28" s="31"/>
      <c r="G28" s="29"/>
      <c r="H28" s="31"/>
      <c r="I28" s="124"/>
      <c r="J28" s="114"/>
    </row>
    <row r="29" spans="1:10" s="261" customFormat="1" ht="43.5" x14ac:dyDescent="0.45">
      <c r="A29" s="220"/>
      <c r="B29" s="207" t="s">
        <v>707</v>
      </c>
      <c r="C29" s="31"/>
      <c r="D29" s="235" t="s">
        <v>9</v>
      </c>
      <c r="E29" s="29">
        <v>329</v>
      </c>
      <c r="F29" s="233">
        <f t="shared" ref="F29" si="15">E29*C29</f>
        <v>0</v>
      </c>
      <c r="G29" s="29">
        <v>97</v>
      </c>
      <c r="H29" s="233">
        <f t="shared" ref="H29" si="16">G29*C29</f>
        <v>0</v>
      </c>
      <c r="I29" s="233">
        <f t="shared" ref="I29" si="17">H29+F29</f>
        <v>0</v>
      </c>
      <c r="J29" s="112" t="s">
        <v>318</v>
      </c>
    </row>
    <row r="30" spans="1:10" s="261" customFormat="1" ht="43.5" x14ac:dyDescent="0.45">
      <c r="A30" s="220"/>
      <c r="B30" s="207" t="s">
        <v>708</v>
      </c>
      <c r="C30" s="31"/>
      <c r="D30" s="235" t="s">
        <v>9</v>
      </c>
      <c r="E30" s="29">
        <v>351</v>
      </c>
      <c r="F30" s="233">
        <f t="shared" ref="F30" si="18">E30*C30</f>
        <v>0</v>
      </c>
      <c r="G30" s="29">
        <v>97</v>
      </c>
      <c r="H30" s="233">
        <f t="shared" ref="H30" si="19">G30*C30</f>
        <v>0</v>
      </c>
      <c r="I30" s="233">
        <f t="shared" ref="I30" si="20">H30+F30</f>
        <v>0</v>
      </c>
      <c r="J30" s="112" t="s">
        <v>319</v>
      </c>
    </row>
    <row r="31" spans="1:10" s="261" customFormat="1" ht="43.5" x14ac:dyDescent="0.45">
      <c r="A31" s="220"/>
      <c r="B31" s="207" t="s">
        <v>709</v>
      </c>
      <c r="C31" s="31"/>
      <c r="D31" s="235" t="s">
        <v>9</v>
      </c>
      <c r="E31" s="29">
        <v>358</v>
      </c>
      <c r="F31" s="233">
        <f t="shared" ref="F31" si="21">E31*C31</f>
        <v>0</v>
      </c>
      <c r="G31" s="29">
        <v>97</v>
      </c>
      <c r="H31" s="233">
        <f t="shared" ref="H31" si="22">G31*C31</f>
        <v>0</v>
      </c>
      <c r="I31" s="233">
        <f t="shared" ref="I31" si="23">H31+F31</f>
        <v>0</v>
      </c>
      <c r="J31" s="112" t="s">
        <v>320</v>
      </c>
    </row>
    <row r="32" spans="1:10" s="261" customFormat="1" x14ac:dyDescent="0.45">
      <c r="A32" s="220"/>
      <c r="B32" s="207"/>
      <c r="C32" s="31"/>
      <c r="D32" s="235"/>
      <c r="E32" s="29"/>
      <c r="F32" s="233"/>
      <c r="G32" s="29"/>
      <c r="H32" s="233"/>
      <c r="I32" s="233"/>
      <c r="J32" s="114"/>
    </row>
    <row r="33" spans="1:10" s="261" customFormat="1" x14ac:dyDescent="0.45">
      <c r="A33" s="220">
        <v>10.3</v>
      </c>
      <c r="B33" s="260" t="s">
        <v>710</v>
      </c>
      <c r="C33" s="31"/>
      <c r="D33" s="235"/>
      <c r="E33" s="29"/>
      <c r="F33" s="31"/>
      <c r="G33" s="29"/>
      <c r="H33" s="31"/>
      <c r="I33" s="124"/>
      <c r="J33" s="114"/>
    </row>
    <row r="34" spans="1:10" s="261" customFormat="1" x14ac:dyDescent="0.45">
      <c r="A34" s="220"/>
      <c r="B34" s="260" t="s">
        <v>415</v>
      </c>
      <c r="C34" s="31"/>
      <c r="D34" s="235"/>
      <c r="E34" s="29"/>
      <c r="F34" s="31"/>
      <c r="G34" s="29"/>
      <c r="H34" s="31"/>
      <c r="I34" s="124"/>
      <c r="J34" s="114"/>
    </row>
    <row r="35" spans="1:10" ht="43.5" x14ac:dyDescent="0.45">
      <c r="A35" s="32" t="s">
        <v>714</v>
      </c>
      <c r="B35" s="16" t="s">
        <v>711</v>
      </c>
      <c r="C35" s="31"/>
      <c r="D35" s="32" t="s">
        <v>9</v>
      </c>
      <c r="E35" s="29">
        <v>249</v>
      </c>
      <c r="F35" s="233">
        <f t="shared" ref="F35" si="24">E35*C35</f>
        <v>0</v>
      </c>
      <c r="G35" s="177">
        <v>52</v>
      </c>
      <c r="H35" s="233">
        <f t="shared" ref="H35" si="25">G35*C35</f>
        <v>0</v>
      </c>
      <c r="I35" s="233">
        <f t="shared" ref="I35" si="26">H35+F35</f>
        <v>0</v>
      </c>
      <c r="J35" s="114"/>
    </row>
    <row r="36" spans="1:10" x14ac:dyDescent="0.45">
      <c r="A36" s="32" t="s">
        <v>7</v>
      </c>
      <c r="B36" s="16" t="s">
        <v>324</v>
      </c>
      <c r="C36" s="31"/>
      <c r="D36" s="32" t="s">
        <v>9</v>
      </c>
      <c r="E36" s="29">
        <v>100</v>
      </c>
      <c r="F36" s="233">
        <f>E36*C36</f>
        <v>0</v>
      </c>
      <c r="G36" s="177">
        <v>37</v>
      </c>
      <c r="H36" s="233">
        <f>G36*C36</f>
        <v>0</v>
      </c>
      <c r="I36" s="233">
        <f>H36+F36</f>
        <v>0</v>
      </c>
      <c r="J36" s="114"/>
    </row>
    <row r="37" spans="1:10" x14ac:dyDescent="0.45">
      <c r="A37" s="32" t="s">
        <v>7</v>
      </c>
      <c r="B37" s="16" t="s">
        <v>445</v>
      </c>
      <c r="C37" s="31"/>
      <c r="D37" s="32" t="s">
        <v>9</v>
      </c>
      <c r="E37" s="29">
        <v>96</v>
      </c>
      <c r="F37" s="233">
        <f>E37*C37</f>
        <v>0</v>
      </c>
      <c r="G37" s="177">
        <v>15</v>
      </c>
      <c r="H37" s="233">
        <f>G37*C37</f>
        <v>0</v>
      </c>
      <c r="I37" s="233">
        <f>H37+F37</f>
        <v>0</v>
      </c>
      <c r="J37" s="114"/>
    </row>
    <row r="38" spans="1:10" s="261" customFormat="1" x14ac:dyDescent="0.45">
      <c r="A38" s="220"/>
      <c r="B38" s="260" t="s">
        <v>447</v>
      </c>
      <c r="C38" s="31"/>
      <c r="D38" s="235"/>
      <c r="E38" s="29"/>
      <c r="F38" s="31"/>
      <c r="G38" s="29"/>
      <c r="H38" s="31"/>
      <c r="I38" s="124"/>
      <c r="J38" s="114"/>
    </row>
    <row r="39" spans="1:10" ht="65.25" x14ac:dyDescent="0.45">
      <c r="A39" s="32" t="s">
        <v>714</v>
      </c>
      <c r="B39" s="16" t="s">
        <v>729</v>
      </c>
      <c r="C39" s="31"/>
      <c r="D39" s="32" t="s">
        <v>9</v>
      </c>
      <c r="E39" s="29">
        <v>300</v>
      </c>
      <c r="F39" s="233">
        <f t="shared" ref="F39" si="27">E39*C39</f>
        <v>0</v>
      </c>
      <c r="G39" s="177">
        <v>75</v>
      </c>
      <c r="H39" s="233">
        <f t="shared" ref="H39" si="28">G39*C39</f>
        <v>0</v>
      </c>
      <c r="I39" s="233">
        <f t="shared" ref="I39" si="29">H39+F39</f>
        <v>0</v>
      </c>
      <c r="J39" s="114"/>
    </row>
    <row r="40" spans="1:10" ht="65.25" x14ac:dyDescent="0.45">
      <c r="A40" s="32" t="s">
        <v>715</v>
      </c>
      <c r="B40" s="16" t="s">
        <v>730</v>
      </c>
      <c r="C40" s="31"/>
      <c r="D40" s="32" t="s">
        <v>9</v>
      </c>
      <c r="E40" s="29">
        <v>267</v>
      </c>
      <c r="F40" s="233">
        <f t="shared" ref="F40:F42" si="30">E40*C40</f>
        <v>0</v>
      </c>
      <c r="G40" s="177">
        <v>75</v>
      </c>
      <c r="H40" s="233">
        <f t="shared" ref="H40:H42" si="31">G40*C40</f>
        <v>0</v>
      </c>
      <c r="I40" s="233">
        <f t="shared" ref="I40:I42" si="32">H40+F40</f>
        <v>0</v>
      </c>
      <c r="J40" s="114"/>
    </row>
    <row r="41" spans="1:10" ht="43.5" x14ac:dyDescent="0.45">
      <c r="A41" s="32" t="s">
        <v>716</v>
      </c>
      <c r="B41" s="16" t="s">
        <v>718</v>
      </c>
      <c r="C41" s="31"/>
      <c r="D41" s="32" t="s">
        <v>9</v>
      </c>
      <c r="E41" s="29">
        <v>0</v>
      </c>
      <c r="F41" s="233">
        <f t="shared" si="30"/>
        <v>0</v>
      </c>
      <c r="G41" s="177">
        <v>75</v>
      </c>
      <c r="H41" s="233">
        <f t="shared" si="31"/>
        <v>0</v>
      </c>
      <c r="I41" s="233">
        <f t="shared" si="32"/>
        <v>0</v>
      </c>
      <c r="J41" s="114"/>
    </row>
    <row r="42" spans="1:10" ht="43.5" x14ac:dyDescent="0.45">
      <c r="A42" s="32" t="s">
        <v>717</v>
      </c>
      <c r="B42" s="16" t="s">
        <v>719</v>
      </c>
      <c r="C42" s="31"/>
      <c r="D42" s="32" t="s">
        <v>9</v>
      </c>
      <c r="E42" s="29">
        <v>0</v>
      </c>
      <c r="F42" s="233">
        <f t="shared" si="30"/>
        <v>0</v>
      </c>
      <c r="G42" s="177">
        <v>75</v>
      </c>
      <c r="H42" s="233">
        <f t="shared" si="31"/>
        <v>0</v>
      </c>
      <c r="I42" s="233">
        <f t="shared" si="32"/>
        <v>0</v>
      </c>
      <c r="J42" s="114"/>
    </row>
    <row r="43" spans="1:10" s="261" customFormat="1" x14ac:dyDescent="0.45">
      <c r="A43" s="220"/>
      <c r="B43" s="260" t="s">
        <v>713</v>
      </c>
      <c r="C43" s="31"/>
      <c r="D43" s="235"/>
      <c r="E43" s="29"/>
      <c r="F43" s="31"/>
      <c r="G43" s="29"/>
      <c r="H43" s="31"/>
      <c r="I43" s="124"/>
      <c r="J43" s="114"/>
    </row>
    <row r="44" spans="1:10" s="261" customFormat="1" ht="43.5" x14ac:dyDescent="0.45">
      <c r="A44" s="220"/>
      <c r="B44" s="207" t="s">
        <v>725</v>
      </c>
      <c r="C44" s="31"/>
      <c r="D44" s="235" t="s">
        <v>9</v>
      </c>
      <c r="E44" s="29">
        <v>497</v>
      </c>
      <c r="F44" s="233">
        <f t="shared" ref="F44" si="33">E44*C44</f>
        <v>0</v>
      </c>
      <c r="G44" s="29">
        <v>94</v>
      </c>
      <c r="H44" s="233">
        <f t="shared" ref="H44" si="34">G44*C44</f>
        <v>0</v>
      </c>
      <c r="I44" s="233">
        <f t="shared" ref="I44" si="35">H44+F44</f>
        <v>0</v>
      </c>
      <c r="J44" s="114"/>
    </row>
    <row r="45" spans="1:10" ht="43.5" x14ac:dyDescent="0.45">
      <c r="A45" s="234" t="s">
        <v>7</v>
      </c>
      <c r="B45" s="239" t="s">
        <v>722</v>
      </c>
      <c r="C45" s="179"/>
      <c r="D45" s="235" t="s">
        <v>410</v>
      </c>
      <c r="E45" s="179">
        <v>100</v>
      </c>
      <c r="F45" s="179">
        <f t="shared" ref="F45:F47" si="36">C45*E45</f>
        <v>0</v>
      </c>
      <c r="G45" s="179">
        <v>20</v>
      </c>
      <c r="H45" s="179">
        <f t="shared" ref="H45:H47" si="37">C45*G45</f>
        <v>0</v>
      </c>
      <c r="I45" s="181">
        <f t="shared" ref="I45:I47" si="38">F45+H45</f>
        <v>0</v>
      </c>
      <c r="J45" s="240" t="s">
        <v>726</v>
      </c>
    </row>
    <row r="46" spans="1:10" ht="43.5" x14ac:dyDescent="0.45">
      <c r="A46" s="234" t="s">
        <v>7</v>
      </c>
      <c r="B46" s="239" t="s">
        <v>723</v>
      </c>
      <c r="C46" s="179"/>
      <c r="D46" s="235" t="s">
        <v>410</v>
      </c>
      <c r="E46" s="179">
        <v>130</v>
      </c>
      <c r="F46" s="179">
        <f t="shared" si="36"/>
        <v>0</v>
      </c>
      <c r="G46" s="179">
        <v>20</v>
      </c>
      <c r="H46" s="179">
        <f t="shared" si="37"/>
        <v>0</v>
      </c>
      <c r="I46" s="181">
        <f t="shared" si="38"/>
        <v>0</v>
      </c>
      <c r="J46" s="240" t="s">
        <v>726</v>
      </c>
    </row>
    <row r="47" spans="1:10" ht="43.5" x14ac:dyDescent="0.45">
      <c r="A47" s="234" t="s">
        <v>7</v>
      </c>
      <c r="B47" s="239" t="s">
        <v>724</v>
      </c>
      <c r="C47" s="179"/>
      <c r="D47" s="235" t="s">
        <v>410</v>
      </c>
      <c r="E47" s="179">
        <v>115</v>
      </c>
      <c r="F47" s="179">
        <f t="shared" si="36"/>
        <v>0</v>
      </c>
      <c r="G47" s="179">
        <v>20</v>
      </c>
      <c r="H47" s="179">
        <f t="shared" si="37"/>
        <v>0</v>
      </c>
      <c r="I47" s="181">
        <f t="shared" si="38"/>
        <v>0</v>
      </c>
      <c r="J47" s="240" t="s">
        <v>726</v>
      </c>
    </row>
    <row r="48" spans="1:10" ht="22.5" thickBot="1" x14ac:dyDescent="0.5">
      <c r="A48" s="32"/>
      <c r="B48" s="25"/>
      <c r="C48" s="31"/>
      <c r="D48" s="32"/>
      <c r="E48" s="29"/>
      <c r="F48" s="30"/>
      <c r="G48" s="177"/>
      <c r="H48" s="31"/>
      <c r="I48" s="30"/>
      <c r="J48" s="114"/>
    </row>
    <row r="49" spans="1:10" s="274" customFormat="1" ht="18.75" thickTop="1" x14ac:dyDescent="0.45">
      <c r="A49" s="395" t="s">
        <v>59</v>
      </c>
      <c r="B49" s="393" t="s">
        <v>1</v>
      </c>
      <c r="C49" s="410" t="s">
        <v>2</v>
      </c>
      <c r="D49" s="395" t="s">
        <v>3</v>
      </c>
      <c r="E49" s="409" t="s">
        <v>8</v>
      </c>
      <c r="F49" s="409"/>
      <c r="G49" s="409" t="s">
        <v>60</v>
      </c>
      <c r="H49" s="409"/>
      <c r="I49" s="273" t="s">
        <v>21</v>
      </c>
      <c r="J49" s="393" t="s">
        <v>5</v>
      </c>
    </row>
    <row r="50" spans="1:10" s="274" customFormat="1" ht="18.75" thickBot="1" x14ac:dyDescent="0.5">
      <c r="A50" s="396"/>
      <c r="B50" s="394"/>
      <c r="C50" s="411"/>
      <c r="D50" s="396"/>
      <c r="E50" s="275" t="s">
        <v>61</v>
      </c>
      <c r="F50" s="275" t="s">
        <v>4</v>
      </c>
      <c r="G50" s="275" t="s">
        <v>61</v>
      </c>
      <c r="H50" s="275" t="s">
        <v>4</v>
      </c>
      <c r="I50" s="276" t="s">
        <v>0</v>
      </c>
      <c r="J50" s="394"/>
    </row>
    <row r="51" spans="1:10" s="261" customFormat="1" ht="22.5" thickTop="1" x14ac:dyDescent="0.45">
      <c r="A51" s="220">
        <v>10.4</v>
      </c>
      <c r="B51" s="260" t="s">
        <v>731</v>
      </c>
      <c r="C51" s="31"/>
      <c r="D51" s="235"/>
      <c r="E51" s="29"/>
      <c r="F51" s="31"/>
      <c r="G51" s="29"/>
      <c r="H51" s="31"/>
      <c r="I51" s="124"/>
      <c r="J51" s="114"/>
    </row>
    <row r="52" spans="1:10" s="261" customFormat="1" x14ac:dyDescent="0.45">
      <c r="A52" s="220"/>
      <c r="B52" s="260" t="s">
        <v>415</v>
      </c>
      <c r="C52" s="31"/>
      <c r="D52" s="235"/>
      <c r="E52" s="29"/>
      <c r="F52" s="31"/>
      <c r="G52" s="29"/>
      <c r="H52" s="31"/>
      <c r="I52" s="124"/>
      <c r="J52" s="114"/>
    </row>
    <row r="53" spans="1:10" ht="65.25" x14ac:dyDescent="0.45">
      <c r="A53" s="32" t="s">
        <v>735</v>
      </c>
      <c r="B53" s="16" t="s">
        <v>732</v>
      </c>
      <c r="C53" s="31"/>
      <c r="D53" s="32" t="s">
        <v>9</v>
      </c>
      <c r="E53" s="29">
        <v>440</v>
      </c>
      <c r="F53" s="233">
        <f t="shared" ref="F53" si="39">E53*C53</f>
        <v>0</v>
      </c>
      <c r="G53" s="177">
        <v>52</v>
      </c>
      <c r="H53" s="233">
        <f t="shared" ref="H53" si="40">G53*C53</f>
        <v>0</v>
      </c>
      <c r="I53" s="233">
        <f t="shared" ref="I53" si="41">H53+F53</f>
        <v>0</v>
      </c>
      <c r="J53" s="114"/>
    </row>
    <row r="54" spans="1:10" x14ac:dyDescent="0.45">
      <c r="A54" s="32" t="s">
        <v>7</v>
      </c>
      <c r="B54" s="16" t="s">
        <v>445</v>
      </c>
      <c r="C54" s="31"/>
      <c r="D54" s="32" t="s">
        <v>9</v>
      </c>
      <c r="E54" s="29">
        <v>340</v>
      </c>
      <c r="F54" s="233">
        <f>E54*C54</f>
        <v>0</v>
      </c>
      <c r="G54" s="177">
        <v>15</v>
      </c>
      <c r="H54" s="233">
        <f>G54*C54</f>
        <v>0</v>
      </c>
      <c r="I54" s="233">
        <f>H54+F54</f>
        <v>0</v>
      </c>
      <c r="J54" s="114"/>
    </row>
    <row r="55" spans="1:10" ht="87" x14ac:dyDescent="0.45">
      <c r="A55" s="32" t="s">
        <v>736</v>
      </c>
      <c r="B55" s="16" t="s">
        <v>733</v>
      </c>
      <c r="C55" s="31"/>
      <c r="D55" s="32" t="s">
        <v>9</v>
      </c>
      <c r="E55" s="29">
        <v>580</v>
      </c>
      <c r="F55" s="233">
        <f t="shared" ref="F55" si="42">E55*C55</f>
        <v>0</v>
      </c>
      <c r="G55" s="177">
        <v>52</v>
      </c>
      <c r="H55" s="233">
        <f t="shared" ref="H55" si="43">G55*C55</f>
        <v>0</v>
      </c>
      <c r="I55" s="233">
        <f t="shared" ref="I55" si="44">H55+F55</f>
        <v>0</v>
      </c>
      <c r="J55" s="114"/>
    </row>
    <row r="56" spans="1:10" x14ac:dyDescent="0.45">
      <c r="A56" s="32" t="s">
        <v>7</v>
      </c>
      <c r="B56" s="16" t="s">
        <v>445</v>
      </c>
      <c r="C56" s="31"/>
      <c r="D56" s="32" t="s">
        <v>9</v>
      </c>
      <c r="E56" s="29">
        <v>480</v>
      </c>
      <c r="F56" s="233">
        <f>E56*C56</f>
        <v>0</v>
      </c>
      <c r="G56" s="177">
        <v>15</v>
      </c>
      <c r="H56" s="233">
        <f>G56*C56</f>
        <v>0</v>
      </c>
      <c r="I56" s="233">
        <f>H56+F56</f>
        <v>0</v>
      </c>
      <c r="J56" s="114"/>
    </row>
    <row r="57" spans="1:10" s="261" customFormat="1" x14ac:dyDescent="0.45">
      <c r="A57" s="220"/>
      <c r="B57" s="260" t="s">
        <v>447</v>
      </c>
      <c r="C57" s="31"/>
      <c r="D57" s="235"/>
      <c r="E57" s="29"/>
      <c r="F57" s="31"/>
      <c r="G57" s="29"/>
      <c r="H57" s="31"/>
      <c r="I57" s="124"/>
      <c r="J57" s="114"/>
    </row>
    <row r="58" spans="1:10" ht="65.25" x14ac:dyDescent="0.45">
      <c r="A58" s="32" t="s">
        <v>737</v>
      </c>
      <c r="B58" s="16" t="s">
        <v>734</v>
      </c>
      <c r="C58" s="31"/>
      <c r="D58" s="32" t="s">
        <v>9</v>
      </c>
      <c r="E58" s="29">
        <v>550</v>
      </c>
      <c r="F58" s="233">
        <f t="shared" ref="F58" si="45">E58*C58</f>
        <v>0</v>
      </c>
      <c r="G58" s="177">
        <v>75</v>
      </c>
      <c r="H58" s="233">
        <f t="shared" ref="H58" si="46">G58*C58</f>
        <v>0</v>
      </c>
      <c r="I58" s="233">
        <f t="shared" ref="I58" si="47">H58+F58</f>
        <v>0</v>
      </c>
      <c r="J58" s="114"/>
    </row>
    <row r="59" spans="1:10" s="261" customFormat="1" x14ac:dyDescent="0.45">
      <c r="A59" s="220">
        <v>10.5</v>
      </c>
      <c r="B59" s="260" t="s">
        <v>731</v>
      </c>
      <c r="C59" s="31"/>
      <c r="D59" s="235"/>
      <c r="E59" s="29"/>
      <c r="F59" s="31"/>
      <c r="G59" s="29"/>
      <c r="H59" s="31"/>
      <c r="I59" s="124"/>
      <c r="J59" s="114"/>
    </row>
    <row r="60" spans="1:10" s="261" customFormat="1" x14ac:dyDescent="0.45">
      <c r="A60" s="220"/>
      <c r="B60" s="260" t="s">
        <v>447</v>
      </c>
      <c r="C60" s="31"/>
      <c r="D60" s="235"/>
      <c r="E60" s="29"/>
      <c r="F60" s="31"/>
      <c r="G60" s="29"/>
      <c r="H60" s="31"/>
      <c r="I60" s="124"/>
      <c r="J60" s="114"/>
    </row>
    <row r="61" spans="1:10" ht="43.5" x14ac:dyDescent="0.45">
      <c r="A61" s="32" t="s">
        <v>738</v>
      </c>
      <c r="B61" s="16" t="s">
        <v>741</v>
      </c>
      <c r="C61" s="31"/>
      <c r="D61" s="32" t="s">
        <v>10</v>
      </c>
      <c r="E61" s="29">
        <v>400</v>
      </c>
      <c r="F61" s="233">
        <f t="shared" ref="F61:F62" si="48">E61*C61</f>
        <v>0</v>
      </c>
      <c r="G61" s="177">
        <v>40</v>
      </c>
      <c r="H61" s="233">
        <f t="shared" ref="H61:H62" si="49">G61*C61</f>
        <v>0</v>
      </c>
      <c r="I61" s="233">
        <f t="shared" ref="I61:I62" si="50">H61+F61</f>
        <v>0</v>
      </c>
      <c r="J61" s="114"/>
    </row>
    <row r="62" spans="1:10" ht="43.5" x14ac:dyDescent="0.45">
      <c r="A62" s="32" t="s">
        <v>739</v>
      </c>
      <c r="B62" s="16" t="s">
        <v>742</v>
      </c>
      <c r="C62" s="31"/>
      <c r="D62" s="32" t="s">
        <v>10</v>
      </c>
      <c r="E62" s="29">
        <v>500</v>
      </c>
      <c r="F62" s="233">
        <f t="shared" si="48"/>
        <v>0</v>
      </c>
      <c r="G62" s="177">
        <v>50</v>
      </c>
      <c r="H62" s="233">
        <f t="shared" si="49"/>
        <v>0</v>
      </c>
      <c r="I62" s="233">
        <f t="shared" si="50"/>
        <v>0</v>
      </c>
      <c r="J62" s="114"/>
    </row>
    <row r="63" spans="1:10" ht="43.5" x14ac:dyDescent="0.45">
      <c r="A63" s="32" t="s">
        <v>740</v>
      </c>
      <c r="B63" s="16" t="s">
        <v>743</v>
      </c>
      <c r="C63" s="31"/>
      <c r="D63" s="32" t="s">
        <v>10</v>
      </c>
      <c r="E63" s="29">
        <v>600</v>
      </c>
      <c r="F63" s="233">
        <f t="shared" ref="F63" si="51">E63*C63</f>
        <v>0</v>
      </c>
      <c r="G63" s="177">
        <v>60</v>
      </c>
      <c r="H63" s="233">
        <f t="shared" ref="H63" si="52">G63*C63</f>
        <v>0</v>
      </c>
      <c r="I63" s="233">
        <f t="shared" ref="I63" si="53">H63+F63</f>
        <v>0</v>
      </c>
      <c r="J63" s="114"/>
    </row>
    <row r="64" spans="1:10" s="261" customFormat="1" x14ac:dyDescent="0.45">
      <c r="A64" s="220" t="s">
        <v>6</v>
      </c>
      <c r="B64" s="260" t="s">
        <v>315</v>
      </c>
      <c r="C64" s="31"/>
      <c r="D64" s="235"/>
      <c r="E64" s="29"/>
      <c r="F64" s="31"/>
      <c r="G64" s="29"/>
      <c r="H64" s="31"/>
      <c r="I64" s="124"/>
      <c r="J64" s="114"/>
    </row>
    <row r="65" spans="1:10" s="261" customFormat="1" x14ac:dyDescent="0.45">
      <c r="A65" s="220"/>
      <c r="B65" s="207" t="s">
        <v>316</v>
      </c>
      <c r="C65" s="31"/>
      <c r="D65" s="235" t="s">
        <v>9</v>
      </c>
      <c r="E65" s="29">
        <v>615</v>
      </c>
      <c r="F65" s="233">
        <f t="shared" ref="F65" si="54">E65*C65</f>
        <v>0</v>
      </c>
      <c r="G65" s="29">
        <v>134</v>
      </c>
      <c r="H65" s="233">
        <f t="shared" ref="H65" si="55">G65*C65</f>
        <v>0</v>
      </c>
      <c r="I65" s="233">
        <f t="shared" ref="I65" si="56">H65+F65</f>
        <v>0</v>
      </c>
      <c r="J65" s="114" t="s">
        <v>317</v>
      </c>
    </row>
    <row r="66" spans="1:10" s="265" customFormat="1" ht="43.5" x14ac:dyDescent="0.45">
      <c r="A66" s="257"/>
      <c r="B66" s="266" t="s">
        <v>720</v>
      </c>
      <c r="C66" s="31"/>
      <c r="D66" s="235" t="s">
        <v>9</v>
      </c>
      <c r="E66" s="29">
        <v>573</v>
      </c>
      <c r="F66" s="233">
        <f t="shared" ref="F66:F67" si="57">E66*C66</f>
        <v>0</v>
      </c>
      <c r="G66" s="29">
        <v>167</v>
      </c>
      <c r="H66" s="233">
        <f t="shared" ref="H66:H67" si="58">G66*C66</f>
        <v>0</v>
      </c>
      <c r="I66" s="233">
        <f t="shared" ref="I66:I67" si="59">H66+F66</f>
        <v>0</v>
      </c>
      <c r="J66" s="114"/>
    </row>
    <row r="67" spans="1:10" s="265" customFormat="1" ht="43.5" x14ac:dyDescent="0.45">
      <c r="A67" s="257"/>
      <c r="B67" s="266" t="s">
        <v>721</v>
      </c>
      <c r="C67" s="31"/>
      <c r="D67" s="235" t="s">
        <v>9</v>
      </c>
      <c r="E67" s="29">
        <v>285</v>
      </c>
      <c r="F67" s="233">
        <f t="shared" si="57"/>
        <v>0</v>
      </c>
      <c r="G67" s="29">
        <v>162</v>
      </c>
      <c r="H67" s="233">
        <f t="shared" si="58"/>
        <v>0</v>
      </c>
      <c r="I67" s="233">
        <f t="shared" si="59"/>
        <v>0</v>
      </c>
      <c r="J67" s="114"/>
    </row>
    <row r="68" spans="1:10" x14ac:dyDescent="0.45">
      <c r="A68" s="32"/>
      <c r="B68" s="16"/>
      <c r="C68" s="31"/>
      <c r="D68" s="32"/>
      <c r="E68" s="29"/>
      <c r="F68" s="30"/>
      <c r="G68" s="177"/>
      <c r="H68" s="31"/>
      <c r="I68" s="30"/>
      <c r="J68" s="114"/>
    </row>
    <row r="69" spans="1:10" x14ac:dyDescent="0.45">
      <c r="A69" s="32" t="s">
        <v>6</v>
      </c>
      <c r="B69" s="25" t="s">
        <v>322</v>
      </c>
      <c r="C69" s="31"/>
      <c r="D69" s="32"/>
      <c r="E69" s="29"/>
      <c r="F69" s="30"/>
      <c r="G69" s="177"/>
      <c r="H69" s="31"/>
      <c r="I69" s="30"/>
      <c r="J69" s="114"/>
    </row>
    <row r="70" spans="1:10" x14ac:dyDescent="0.45">
      <c r="A70" s="32"/>
      <c r="B70" s="16" t="s">
        <v>727</v>
      </c>
      <c r="C70" s="31"/>
      <c r="D70" s="32" t="s">
        <v>9</v>
      </c>
      <c r="E70" s="29">
        <v>78</v>
      </c>
      <c r="F70" s="233">
        <f t="shared" ref="F70:F72" si="60">E70*C70</f>
        <v>0</v>
      </c>
      <c r="G70" s="177">
        <v>82</v>
      </c>
      <c r="H70" s="233">
        <f t="shared" ref="H70:H72" si="61">G70*C70</f>
        <v>0</v>
      </c>
      <c r="I70" s="233">
        <f t="shared" ref="I70:I72" si="62">H70+F70</f>
        <v>0</v>
      </c>
      <c r="J70" s="114"/>
    </row>
    <row r="71" spans="1:10" x14ac:dyDescent="0.45">
      <c r="A71" s="32"/>
      <c r="B71" s="16" t="s">
        <v>728</v>
      </c>
      <c r="C71" s="31"/>
      <c r="D71" s="32" t="s">
        <v>9</v>
      </c>
      <c r="E71" s="29">
        <v>78</v>
      </c>
      <c r="F71" s="233">
        <f t="shared" ref="F71" si="63">E71*C71</f>
        <v>0</v>
      </c>
      <c r="G71" s="177">
        <v>94</v>
      </c>
      <c r="H71" s="233">
        <f t="shared" ref="H71" si="64">G71*C71</f>
        <v>0</v>
      </c>
      <c r="I71" s="233">
        <f t="shared" ref="I71" si="65">H71+F71</f>
        <v>0</v>
      </c>
      <c r="J71" s="114"/>
    </row>
    <row r="72" spans="1:10" x14ac:dyDescent="0.45">
      <c r="A72" s="32"/>
      <c r="B72" s="16" t="s">
        <v>323</v>
      </c>
      <c r="C72" s="31"/>
      <c r="D72" s="32" t="s">
        <v>9</v>
      </c>
      <c r="E72" s="29">
        <v>24</v>
      </c>
      <c r="F72" s="233">
        <f t="shared" si="60"/>
        <v>0</v>
      </c>
      <c r="G72" s="177">
        <v>30</v>
      </c>
      <c r="H72" s="233">
        <f t="shared" si="61"/>
        <v>0</v>
      </c>
      <c r="I72" s="233">
        <f t="shared" si="62"/>
        <v>0</v>
      </c>
      <c r="J72" s="114"/>
    </row>
    <row r="73" spans="1:10" x14ac:dyDescent="0.45">
      <c r="A73" s="32"/>
      <c r="B73" s="16"/>
      <c r="C73" s="31"/>
      <c r="D73" s="32"/>
      <c r="E73" s="29"/>
      <c r="F73" s="30"/>
      <c r="G73" s="177"/>
      <c r="H73" s="31"/>
      <c r="I73" s="30"/>
      <c r="J73" s="114"/>
    </row>
    <row r="74" spans="1:10" x14ac:dyDescent="0.45">
      <c r="A74" s="32"/>
      <c r="B74" s="16"/>
      <c r="C74" s="31"/>
      <c r="D74" s="32"/>
      <c r="E74" s="29"/>
      <c r="F74" s="30"/>
      <c r="G74" s="177"/>
      <c r="H74" s="31"/>
      <c r="I74" s="30"/>
      <c r="J74" s="114"/>
    </row>
    <row r="75" spans="1:10" x14ac:dyDescent="0.45">
      <c r="A75" s="32"/>
      <c r="B75" s="267"/>
      <c r="C75" s="31"/>
      <c r="D75" s="32"/>
      <c r="E75" s="29"/>
      <c r="F75" s="30"/>
      <c r="G75" s="238"/>
      <c r="H75" s="32"/>
      <c r="I75" s="30"/>
      <c r="J75" s="114"/>
    </row>
    <row r="76" spans="1:10" x14ac:dyDescent="0.45">
      <c r="A76" s="32"/>
      <c r="B76" s="25"/>
      <c r="C76" s="31"/>
      <c r="D76" s="32"/>
      <c r="E76" s="29"/>
      <c r="F76" s="30"/>
      <c r="G76" s="177"/>
      <c r="H76" s="31"/>
      <c r="I76" s="30"/>
      <c r="J76" s="114"/>
    </row>
    <row r="77" spans="1:10" x14ac:dyDescent="0.45">
      <c r="A77" s="32"/>
      <c r="B77" s="16"/>
      <c r="C77" s="31"/>
      <c r="D77" s="32"/>
      <c r="E77" s="29"/>
      <c r="F77" s="30"/>
      <c r="G77" s="177"/>
      <c r="H77" s="31"/>
      <c r="I77" s="30"/>
      <c r="J77" s="114"/>
    </row>
    <row r="78" spans="1:10" x14ac:dyDescent="0.45">
      <c r="A78" s="32"/>
      <c r="B78" s="16"/>
      <c r="C78" s="31"/>
      <c r="D78" s="32"/>
      <c r="E78" s="29"/>
      <c r="F78" s="30"/>
      <c r="G78" s="177"/>
      <c r="H78" s="31"/>
      <c r="I78" s="30"/>
      <c r="J78" s="114"/>
    </row>
    <row r="79" spans="1:10" s="4" customFormat="1" x14ac:dyDescent="0.45">
      <c r="A79" s="15"/>
      <c r="B79" s="16"/>
      <c r="C79" s="17"/>
      <c r="D79" s="15"/>
      <c r="E79" s="103"/>
      <c r="F79" s="16"/>
      <c r="G79" s="119"/>
      <c r="H79" s="17"/>
      <c r="I79" s="16"/>
      <c r="J79" s="114"/>
    </row>
    <row r="80" spans="1:10" x14ac:dyDescent="0.45">
      <c r="A80" s="32"/>
      <c r="B80" s="25"/>
      <c r="C80" s="31"/>
      <c r="D80" s="15"/>
      <c r="E80" s="103"/>
      <c r="F80" s="16"/>
      <c r="G80" s="119"/>
      <c r="H80" s="17"/>
      <c r="I80" s="16"/>
      <c r="J80" s="114"/>
    </row>
    <row r="81" spans="1:12" x14ac:dyDescent="0.45">
      <c r="A81" s="32"/>
      <c r="B81" s="16"/>
      <c r="C81" s="31"/>
      <c r="D81" s="32"/>
      <c r="E81" s="29"/>
      <c r="F81" s="30"/>
      <c r="G81" s="29"/>
      <c r="H81" s="232"/>
      <c r="I81" s="16"/>
      <c r="J81" s="114"/>
    </row>
    <row r="82" spans="1:12" x14ac:dyDescent="0.45">
      <c r="A82" s="32"/>
      <c r="B82" s="16"/>
      <c r="C82" s="31"/>
      <c r="D82" s="32"/>
      <c r="E82" s="29"/>
      <c r="F82" s="30"/>
      <c r="G82" s="29"/>
      <c r="H82" s="232"/>
      <c r="I82" s="16"/>
      <c r="J82" s="114"/>
    </row>
    <row r="83" spans="1:12" x14ac:dyDescent="0.45">
      <c r="A83" s="32"/>
      <c r="B83" s="16"/>
      <c r="C83" s="31"/>
      <c r="D83" s="32"/>
      <c r="E83" s="29"/>
      <c r="F83" s="30"/>
      <c r="G83" s="29"/>
      <c r="H83" s="232"/>
      <c r="I83" s="16"/>
      <c r="J83" s="114"/>
    </row>
    <row r="84" spans="1:12" x14ac:dyDescent="0.45">
      <c r="A84" s="32"/>
      <c r="B84" s="16"/>
      <c r="C84" s="31"/>
      <c r="D84" s="32"/>
      <c r="E84" s="29"/>
      <c r="F84" s="30"/>
      <c r="G84" s="29"/>
      <c r="H84" s="232"/>
      <c r="I84" s="16"/>
      <c r="J84" s="114"/>
    </row>
    <row r="85" spans="1:12" x14ac:dyDescent="0.45">
      <c r="A85" s="32"/>
      <c r="B85" s="16"/>
      <c r="C85" s="31"/>
      <c r="D85" s="32"/>
      <c r="E85" s="29"/>
      <c r="F85" s="30"/>
      <c r="G85" s="29"/>
      <c r="H85" s="232"/>
      <c r="I85" s="16"/>
      <c r="J85" s="114"/>
    </row>
    <row r="86" spans="1:12" x14ac:dyDescent="0.45">
      <c r="A86" s="32"/>
      <c r="B86" s="16"/>
      <c r="C86" s="31"/>
      <c r="D86" s="32"/>
      <c r="E86" s="29"/>
      <c r="F86" s="30"/>
      <c r="G86" s="29"/>
      <c r="H86" s="232"/>
      <c r="I86" s="16"/>
      <c r="J86" s="114"/>
    </row>
    <row r="87" spans="1:12" x14ac:dyDescent="0.45">
      <c r="A87" s="32"/>
      <c r="B87" s="16"/>
      <c r="C87" s="31"/>
      <c r="D87" s="32"/>
      <c r="E87" s="29"/>
      <c r="F87" s="30"/>
      <c r="G87" s="29"/>
      <c r="H87" s="232"/>
      <c r="I87" s="16"/>
      <c r="J87" s="114"/>
    </row>
    <row r="88" spans="1:12" x14ac:dyDescent="0.45">
      <c r="A88" s="32"/>
      <c r="B88" s="16"/>
      <c r="C88" s="31"/>
      <c r="D88" s="32"/>
      <c r="E88" s="29"/>
      <c r="F88" s="30"/>
      <c r="G88" s="29"/>
      <c r="H88" s="232"/>
      <c r="I88" s="16"/>
      <c r="J88" s="114"/>
    </row>
    <row r="89" spans="1:12" x14ac:dyDescent="0.45">
      <c r="A89" s="32"/>
      <c r="B89" s="267"/>
      <c r="C89" s="31"/>
      <c r="D89" s="32"/>
      <c r="E89" s="29"/>
      <c r="F89" s="30"/>
      <c r="G89" s="177"/>
      <c r="H89" s="31"/>
      <c r="I89" s="30"/>
      <c r="J89" s="114"/>
      <c r="K89" s="262"/>
      <c r="L89" s="262"/>
    </row>
    <row r="90" spans="1:12" x14ac:dyDescent="0.45">
      <c r="A90" s="32"/>
      <c r="B90" s="25"/>
      <c r="C90" s="31"/>
      <c r="D90" s="32"/>
      <c r="E90" s="17"/>
      <c r="F90" s="16"/>
      <c r="G90" s="119"/>
      <c r="H90" s="17"/>
      <c r="I90" s="16"/>
      <c r="J90" s="114"/>
    </row>
    <row r="91" spans="1:12" x14ac:dyDescent="0.45">
      <c r="A91" s="32"/>
      <c r="B91" s="16"/>
      <c r="C91" s="31"/>
      <c r="D91" s="32"/>
      <c r="E91" s="17"/>
      <c r="F91" s="16"/>
      <c r="G91" s="119"/>
      <c r="H91" s="17"/>
      <c r="I91" s="16"/>
      <c r="J91" s="114"/>
    </row>
    <row r="92" spans="1:12" x14ac:dyDescent="0.45">
      <c r="A92" s="32"/>
      <c r="B92" s="16"/>
      <c r="C92" s="31"/>
      <c r="D92" s="32"/>
      <c r="E92" s="17"/>
      <c r="F92" s="16"/>
      <c r="G92" s="119"/>
      <c r="H92" s="17"/>
      <c r="I92" s="16"/>
      <c r="J92" s="114"/>
    </row>
    <row r="93" spans="1:12" x14ac:dyDescent="0.45">
      <c r="A93" s="32"/>
      <c r="B93" s="16"/>
      <c r="C93" s="31"/>
      <c r="D93" s="32"/>
      <c r="E93" s="17"/>
      <c r="F93" s="16"/>
      <c r="G93" s="119"/>
      <c r="H93" s="17"/>
      <c r="I93" s="16"/>
      <c r="J93" s="114"/>
    </row>
    <row r="94" spans="1:12" x14ac:dyDescent="0.45">
      <c r="A94" s="32"/>
      <c r="B94" s="16"/>
      <c r="C94" s="31"/>
      <c r="D94" s="32"/>
      <c r="E94" s="17"/>
      <c r="F94" s="16"/>
      <c r="G94" s="119"/>
      <c r="H94" s="17"/>
      <c r="I94" s="16"/>
      <c r="J94" s="114"/>
    </row>
    <row r="95" spans="1:12" x14ac:dyDescent="0.45">
      <c r="A95" s="32"/>
      <c r="B95" s="16"/>
      <c r="C95" s="31"/>
      <c r="D95" s="32"/>
      <c r="E95" s="17"/>
      <c r="F95" s="16"/>
      <c r="G95" s="119"/>
      <c r="H95" s="17"/>
      <c r="I95" s="16"/>
      <c r="J95" s="114"/>
    </row>
    <row r="96" spans="1:12" x14ac:dyDescent="0.45">
      <c r="A96" s="32"/>
      <c r="B96" s="16"/>
      <c r="C96" s="31"/>
      <c r="D96" s="32"/>
      <c r="E96" s="17"/>
      <c r="F96" s="16"/>
      <c r="G96" s="119"/>
      <c r="H96" s="17"/>
      <c r="I96" s="16"/>
      <c r="J96" s="114"/>
    </row>
    <row r="97" spans="1:10" x14ac:dyDescent="0.45">
      <c r="A97" s="32"/>
      <c r="B97" s="16"/>
      <c r="C97" s="31"/>
      <c r="D97" s="32"/>
      <c r="E97" s="17"/>
      <c r="F97" s="16"/>
      <c r="G97" s="119"/>
      <c r="H97" s="17"/>
      <c r="I97" s="16"/>
      <c r="J97" s="114"/>
    </row>
    <row r="98" spans="1:10" x14ac:dyDescent="0.45">
      <c r="A98" s="32"/>
      <c r="B98" s="16"/>
      <c r="C98" s="31"/>
      <c r="D98" s="32"/>
      <c r="E98" s="17"/>
      <c r="F98" s="16"/>
      <c r="G98" s="119"/>
      <c r="H98" s="17"/>
      <c r="I98" s="16"/>
      <c r="J98" s="114"/>
    </row>
    <row r="99" spans="1:10" x14ac:dyDescent="0.45">
      <c r="A99" s="32"/>
      <c r="B99" s="25"/>
      <c r="C99" s="31"/>
      <c r="D99" s="32"/>
      <c r="E99" s="17"/>
      <c r="F99" s="16"/>
      <c r="G99" s="119"/>
      <c r="H99" s="17"/>
      <c r="I99" s="16"/>
      <c r="J99" s="114"/>
    </row>
    <row r="100" spans="1:10" x14ac:dyDescent="0.45">
      <c r="A100" s="32"/>
      <c r="B100" s="16"/>
      <c r="C100" s="31"/>
      <c r="D100" s="32"/>
      <c r="E100" s="17"/>
      <c r="F100" s="16"/>
      <c r="G100" s="16"/>
      <c r="H100" s="17"/>
      <c r="I100" s="16"/>
      <c r="J100" s="114"/>
    </row>
    <row r="101" spans="1:10" x14ac:dyDescent="0.45">
      <c r="A101" s="32"/>
      <c r="B101" s="16"/>
      <c r="C101" s="31"/>
      <c r="D101" s="32"/>
      <c r="E101" s="17"/>
      <c r="F101" s="16"/>
      <c r="G101" s="16"/>
      <c r="H101" s="17"/>
      <c r="I101" s="16"/>
      <c r="J101" s="114"/>
    </row>
    <row r="102" spans="1:10" x14ac:dyDescent="0.45">
      <c r="A102" s="32"/>
      <c r="B102" s="16"/>
      <c r="C102" s="31"/>
      <c r="D102" s="32"/>
      <c r="E102" s="17"/>
      <c r="F102" s="16"/>
      <c r="G102" s="16"/>
      <c r="H102" s="17"/>
      <c r="I102" s="16"/>
      <c r="J102" s="114"/>
    </row>
    <row r="103" spans="1:10" x14ac:dyDescent="0.45">
      <c r="A103" s="32"/>
      <c r="B103" s="16"/>
      <c r="C103" s="31"/>
      <c r="D103" s="32"/>
      <c r="E103" s="17"/>
      <c r="F103" s="16"/>
      <c r="G103" s="16"/>
      <c r="H103" s="17"/>
      <c r="I103" s="16"/>
      <c r="J103" s="16"/>
    </row>
    <row r="104" spans="1:10" x14ac:dyDescent="0.45">
      <c r="A104" s="32"/>
      <c r="B104" s="25"/>
      <c r="C104" s="31"/>
      <c r="D104" s="32"/>
      <c r="E104" s="17"/>
      <c r="F104" s="16"/>
      <c r="G104" s="119"/>
      <c r="H104" s="17"/>
      <c r="I104" s="16"/>
      <c r="J104" s="114"/>
    </row>
    <row r="105" spans="1:10" x14ac:dyDescent="0.45">
      <c r="A105" s="32"/>
      <c r="B105" s="16"/>
      <c r="C105" s="31"/>
      <c r="D105" s="32"/>
      <c r="E105" s="17"/>
      <c r="F105" s="16"/>
      <c r="G105" s="16"/>
      <c r="H105" s="17"/>
      <c r="I105" s="16"/>
      <c r="J105" s="114"/>
    </row>
    <row r="106" spans="1:10" x14ac:dyDescent="0.45">
      <c r="A106" s="32"/>
      <c r="B106" s="16"/>
      <c r="C106" s="31"/>
      <c r="D106" s="32"/>
      <c r="E106" s="17"/>
      <c r="F106" s="16"/>
      <c r="G106" s="16"/>
      <c r="H106" s="17"/>
      <c r="I106" s="16"/>
      <c r="J106" s="16"/>
    </row>
    <row r="107" spans="1:10" x14ac:dyDescent="0.45">
      <c r="A107" s="32"/>
      <c r="B107" s="16"/>
      <c r="C107" s="31"/>
      <c r="D107" s="32"/>
      <c r="E107" s="17"/>
      <c r="F107" s="16"/>
      <c r="G107" s="16"/>
      <c r="H107" s="17"/>
      <c r="I107" s="16"/>
      <c r="J107" s="16"/>
    </row>
    <row r="108" spans="1:10" x14ac:dyDescent="0.45">
      <c r="A108" s="32"/>
      <c r="B108" s="25"/>
      <c r="C108" s="31"/>
      <c r="D108" s="32"/>
      <c r="E108" s="17"/>
      <c r="F108" s="16"/>
      <c r="G108" s="16"/>
      <c r="H108" s="17"/>
      <c r="I108" s="16"/>
      <c r="J108" s="16"/>
    </row>
    <row r="109" spans="1:10" x14ac:dyDescent="0.45">
      <c r="A109" s="32"/>
      <c r="B109" s="16"/>
      <c r="C109" s="31"/>
      <c r="D109" s="32"/>
      <c r="E109" s="232"/>
      <c r="F109" s="232"/>
      <c r="G109" s="30"/>
      <c r="H109" s="31"/>
      <c r="I109" s="16"/>
      <c r="J109" s="114"/>
    </row>
    <row r="110" spans="1:10" x14ac:dyDescent="0.45">
      <c r="A110" s="32"/>
      <c r="B110" s="16"/>
      <c r="C110" s="31"/>
      <c r="D110" s="32"/>
      <c r="E110" s="232"/>
      <c r="F110" s="232"/>
      <c r="G110" s="30"/>
      <c r="H110" s="31"/>
      <c r="I110" s="16"/>
      <c r="J110" s="114"/>
    </row>
    <row r="111" spans="1:10" x14ac:dyDescent="0.45">
      <c r="A111" s="32"/>
      <c r="B111" s="16"/>
      <c r="C111" s="31"/>
      <c r="D111" s="32"/>
      <c r="E111" s="232"/>
      <c r="F111" s="232"/>
      <c r="G111" s="30"/>
      <c r="H111" s="31"/>
      <c r="I111" s="16"/>
      <c r="J111" s="114"/>
    </row>
    <row r="112" spans="1:10" x14ac:dyDescent="0.45">
      <c r="A112" s="32"/>
      <c r="B112" s="16"/>
      <c r="C112" s="31"/>
      <c r="D112" s="32"/>
      <c r="E112" s="17"/>
      <c r="F112" s="16"/>
      <c r="G112" s="16"/>
      <c r="H112" s="17"/>
      <c r="I112" s="16"/>
      <c r="J112" s="16"/>
    </row>
    <row r="113" spans="1:11" x14ac:dyDescent="0.45">
      <c r="A113" s="32"/>
      <c r="B113" s="25"/>
      <c r="C113" s="31"/>
      <c r="D113" s="32"/>
      <c r="E113" s="17"/>
      <c r="F113" s="16"/>
      <c r="G113" s="16"/>
      <c r="H113" s="17"/>
      <c r="I113" s="16"/>
      <c r="J113" s="16"/>
    </row>
    <row r="114" spans="1:11" x14ac:dyDescent="0.45">
      <c r="A114" s="32"/>
      <c r="B114" s="16"/>
      <c r="C114" s="31"/>
      <c r="D114" s="32"/>
      <c r="E114" s="232"/>
      <c r="F114" s="232"/>
      <c r="G114" s="30"/>
      <c r="H114" s="31"/>
      <c r="I114" s="16"/>
      <c r="J114" s="114"/>
    </row>
    <row r="115" spans="1:11" x14ac:dyDescent="0.45">
      <c r="A115" s="32"/>
      <c r="B115" s="267"/>
      <c r="C115" s="31"/>
      <c r="D115" s="32"/>
      <c r="E115" s="17"/>
      <c r="F115" s="16"/>
      <c r="G115" s="16"/>
      <c r="H115" s="17"/>
      <c r="I115" s="16"/>
      <c r="J115" s="16"/>
    </row>
    <row r="116" spans="1:11" x14ac:dyDescent="0.45">
      <c r="A116" s="32"/>
      <c r="B116" s="25"/>
      <c r="C116" s="31"/>
      <c r="D116" s="15"/>
      <c r="E116" s="17"/>
      <c r="F116" s="16"/>
      <c r="G116" s="16"/>
      <c r="H116" s="17"/>
      <c r="I116" s="16"/>
      <c r="J116" s="16"/>
    </row>
    <row r="117" spans="1:11" x14ac:dyDescent="0.45">
      <c r="A117" s="32"/>
      <c r="B117" s="16"/>
      <c r="C117" s="31"/>
      <c r="D117" s="32"/>
      <c r="E117" s="232"/>
      <c r="F117" s="232"/>
      <c r="G117" s="30"/>
      <c r="H117" s="31"/>
      <c r="I117" s="16"/>
      <c r="J117" s="114"/>
    </row>
    <row r="118" spans="1:11" x14ac:dyDescent="0.45">
      <c r="A118" s="32"/>
      <c r="B118" s="16"/>
      <c r="C118" s="31"/>
      <c r="D118" s="32"/>
      <c r="E118" s="232"/>
      <c r="F118" s="232"/>
      <c r="G118" s="30"/>
      <c r="H118" s="31"/>
      <c r="I118" s="16"/>
      <c r="J118" s="114"/>
    </row>
    <row r="119" spans="1:11" x14ac:dyDescent="0.45">
      <c r="A119" s="32"/>
      <c r="B119" s="16"/>
      <c r="C119" s="31"/>
      <c r="D119" s="32"/>
      <c r="E119" s="232"/>
      <c r="F119" s="232"/>
      <c r="G119" s="30"/>
      <c r="H119" s="31"/>
      <c r="I119" s="16"/>
      <c r="J119" s="114"/>
    </row>
    <row r="120" spans="1:11" x14ac:dyDescent="0.45">
      <c r="A120" s="32"/>
      <c r="B120" s="16"/>
      <c r="C120" s="31"/>
      <c r="D120" s="15"/>
      <c r="E120" s="17"/>
      <c r="F120" s="16"/>
      <c r="G120" s="232"/>
      <c r="H120" s="232"/>
      <c r="I120" s="16"/>
      <c r="J120" s="16"/>
    </row>
    <row r="121" spans="1:11" x14ac:dyDescent="0.45">
      <c r="A121" s="32"/>
      <c r="B121" s="259"/>
      <c r="C121" s="31"/>
      <c r="D121" s="32"/>
      <c r="E121" s="17"/>
      <c r="F121" s="25"/>
      <c r="G121" s="16"/>
      <c r="H121" s="25"/>
      <c r="I121" s="25"/>
      <c r="J121" s="16"/>
      <c r="K121" s="262"/>
    </row>
    <row r="122" spans="1:11" x14ac:dyDescent="0.45">
      <c r="A122" s="32"/>
      <c r="B122" s="56"/>
      <c r="C122" s="31"/>
      <c r="D122" s="32"/>
      <c r="E122" s="31"/>
      <c r="F122" s="30"/>
      <c r="G122" s="30"/>
      <c r="H122" s="31"/>
      <c r="I122" s="228"/>
      <c r="J122" s="114"/>
    </row>
    <row r="123" spans="1:11" x14ac:dyDescent="0.45">
      <c r="A123" s="32"/>
      <c r="B123" s="56"/>
      <c r="C123" s="31"/>
      <c r="D123" s="32"/>
      <c r="E123" s="31"/>
      <c r="F123" s="30"/>
      <c r="G123" s="30"/>
      <c r="H123" s="31"/>
      <c r="I123" s="228"/>
      <c r="J123" s="114"/>
    </row>
    <row r="124" spans="1:11" x14ac:dyDescent="0.45">
      <c r="A124" s="32"/>
      <c r="B124" s="56"/>
      <c r="C124" s="31"/>
      <c r="D124" s="32"/>
      <c r="E124" s="31"/>
      <c r="F124" s="30"/>
      <c r="G124" s="30"/>
      <c r="H124" s="31"/>
      <c r="I124" s="228"/>
      <c r="J124" s="114"/>
    </row>
    <row r="125" spans="1:11" x14ac:dyDescent="0.45">
      <c r="A125" s="32"/>
      <c r="B125" s="56"/>
      <c r="C125" s="31"/>
      <c r="D125" s="32"/>
      <c r="E125" s="31"/>
      <c r="F125" s="30"/>
      <c r="G125" s="30"/>
      <c r="H125" s="31"/>
      <c r="I125" s="228"/>
      <c r="J125" s="114"/>
    </row>
    <row r="126" spans="1:11" x14ac:dyDescent="0.45">
      <c r="A126" s="32"/>
      <c r="B126" s="28"/>
      <c r="C126" s="17"/>
      <c r="D126" s="15"/>
      <c r="E126" s="29"/>
      <c r="F126" s="30"/>
      <c r="G126" s="31"/>
      <c r="H126" s="30"/>
      <c r="I126" s="30"/>
      <c r="J126" s="16"/>
    </row>
    <row r="127" spans="1:11" x14ac:dyDescent="0.45">
      <c r="A127" s="32"/>
      <c r="B127" s="127"/>
      <c r="C127" s="17"/>
      <c r="D127" s="15"/>
      <c r="E127" s="29"/>
      <c r="F127" s="30"/>
      <c r="G127" s="31"/>
      <c r="H127" s="30"/>
      <c r="I127" s="30"/>
      <c r="J127" s="16"/>
    </row>
    <row r="128" spans="1:11" x14ac:dyDescent="0.45">
      <c r="A128" s="32"/>
      <c r="B128" s="28"/>
      <c r="C128" s="17"/>
      <c r="D128" s="15"/>
      <c r="E128" s="29"/>
      <c r="F128" s="30"/>
      <c r="G128" s="31"/>
      <c r="H128" s="30"/>
      <c r="I128" s="30"/>
      <c r="J128" s="114"/>
    </row>
    <row r="129" spans="1:10" x14ac:dyDescent="0.45">
      <c r="A129" s="32"/>
      <c r="B129" s="28"/>
      <c r="C129" s="17"/>
      <c r="D129" s="15"/>
      <c r="E129" s="29"/>
      <c r="F129" s="30"/>
      <c r="G129" s="32"/>
      <c r="H129" s="32"/>
      <c r="I129" s="30"/>
      <c r="J129" s="16"/>
    </row>
    <row r="130" spans="1:10" x14ac:dyDescent="0.45">
      <c r="A130" s="32"/>
      <c r="B130" s="127"/>
      <c r="C130" s="17"/>
      <c r="D130" s="15"/>
      <c r="E130" s="29"/>
      <c r="F130" s="30"/>
      <c r="G130" s="31"/>
      <c r="H130" s="30"/>
      <c r="I130" s="30"/>
      <c r="J130" s="16"/>
    </row>
    <row r="131" spans="1:10" x14ac:dyDescent="0.45">
      <c r="A131" s="32"/>
      <c r="B131" s="28"/>
      <c r="C131" s="17"/>
      <c r="D131" s="15"/>
      <c r="E131" s="29"/>
      <c r="F131" s="30"/>
      <c r="G131" s="31"/>
      <c r="H131" s="30"/>
      <c r="I131" s="30"/>
      <c r="J131" s="114"/>
    </row>
    <row r="132" spans="1:10" x14ac:dyDescent="0.45">
      <c r="A132" s="32"/>
      <c r="B132" s="28"/>
      <c r="C132" s="17"/>
      <c r="D132" s="15"/>
      <c r="E132" s="29"/>
      <c r="F132" s="30"/>
      <c r="G132" s="31"/>
      <c r="H132" s="30"/>
      <c r="I132" s="30"/>
      <c r="J132" s="114"/>
    </row>
    <row r="133" spans="1:10" x14ac:dyDescent="0.45">
      <c r="A133" s="32"/>
      <c r="B133" s="28"/>
      <c r="C133" s="17"/>
      <c r="D133" s="15"/>
      <c r="E133" s="29"/>
      <c r="F133" s="30"/>
      <c r="G133" s="31"/>
      <c r="H133" s="30"/>
      <c r="I133" s="30"/>
      <c r="J133" s="114"/>
    </row>
    <row r="134" spans="1:10" x14ac:dyDescent="0.45">
      <c r="A134" s="32"/>
      <c r="B134" s="28"/>
      <c r="C134" s="17"/>
      <c r="D134" s="15"/>
      <c r="E134" s="29"/>
      <c r="F134" s="30"/>
      <c r="G134" s="31"/>
      <c r="H134" s="30"/>
      <c r="I134" s="30"/>
      <c r="J134" s="16"/>
    </row>
    <row r="135" spans="1:10" x14ac:dyDescent="0.45">
      <c r="A135" s="32"/>
      <c r="B135" s="28"/>
      <c r="C135" s="17"/>
      <c r="D135" s="15"/>
      <c r="E135" s="29"/>
      <c r="F135" s="30"/>
      <c r="G135" s="31"/>
      <c r="H135" s="30"/>
      <c r="I135" s="30"/>
      <c r="J135" s="16"/>
    </row>
    <row r="136" spans="1:10" x14ac:dyDescent="0.45">
      <c r="A136" s="32"/>
      <c r="B136" s="28"/>
      <c r="C136" s="17"/>
      <c r="D136" s="15"/>
      <c r="E136" s="29"/>
      <c r="F136" s="30"/>
      <c r="G136" s="31"/>
      <c r="H136" s="30"/>
      <c r="I136" s="30"/>
      <c r="J136" s="16"/>
    </row>
    <row r="137" spans="1:10" x14ac:dyDescent="0.45">
      <c r="A137" s="32"/>
      <c r="B137" s="127"/>
      <c r="C137" s="17"/>
      <c r="D137" s="15"/>
      <c r="E137" s="29"/>
      <c r="F137" s="30"/>
      <c r="G137" s="31"/>
      <c r="H137" s="30"/>
      <c r="I137" s="30"/>
      <c r="J137" s="16"/>
    </row>
    <row r="138" spans="1:10" x14ac:dyDescent="0.45">
      <c r="A138" s="32"/>
      <c r="B138" s="28"/>
      <c r="C138" s="17"/>
      <c r="D138" s="15"/>
      <c r="E138" s="29"/>
      <c r="F138" s="30"/>
      <c r="G138" s="31"/>
      <c r="H138" s="30"/>
      <c r="I138" s="30"/>
      <c r="J138" s="114"/>
    </row>
    <row r="139" spans="1:10" x14ac:dyDescent="0.45">
      <c r="A139" s="32"/>
      <c r="B139" s="28"/>
      <c r="C139" s="17"/>
      <c r="D139" s="15"/>
      <c r="E139" s="29"/>
      <c r="F139" s="30"/>
      <c r="G139" s="31"/>
      <c r="H139" s="30"/>
      <c r="I139" s="30"/>
      <c r="J139" s="114"/>
    </row>
    <row r="140" spans="1:10" x14ac:dyDescent="0.45">
      <c r="A140" s="32"/>
      <c r="B140" s="28"/>
      <c r="C140" s="17"/>
      <c r="D140" s="15"/>
      <c r="E140" s="29"/>
      <c r="F140" s="30"/>
      <c r="G140" s="31"/>
      <c r="H140" s="30"/>
      <c r="I140" s="30"/>
      <c r="J140" s="114"/>
    </row>
    <row r="141" spans="1:10" x14ac:dyDescent="0.45">
      <c r="A141" s="32"/>
      <c r="B141" s="28"/>
      <c r="C141" s="17"/>
      <c r="D141" s="15"/>
      <c r="E141" s="29"/>
      <c r="F141" s="30"/>
      <c r="G141" s="31"/>
      <c r="H141" s="30"/>
      <c r="I141" s="30"/>
      <c r="J141" s="114"/>
    </row>
    <row r="142" spans="1:10" x14ac:dyDescent="0.45">
      <c r="A142" s="32"/>
      <c r="B142" s="28"/>
      <c r="C142" s="17"/>
      <c r="D142" s="15"/>
      <c r="E142" s="29"/>
      <c r="F142" s="30"/>
      <c r="G142" s="31"/>
      <c r="H142" s="30"/>
      <c r="I142" s="30"/>
      <c r="J142" s="114"/>
    </row>
    <row r="143" spans="1:10" s="218" customFormat="1" x14ac:dyDescent="0.45">
      <c r="A143" s="222"/>
      <c r="B143" s="56"/>
      <c r="C143" s="31"/>
      <c r="D143" s="32"/>
      <c r="E143" s="31"/>
      <c r="F143" s="54"/>
      <c r="G143" s="54"/>
      <c r="H143" s="54"/>
      <c r="I143" s="54"/>
      <c r="J143" s="15"/>
    </row>
    <row r="144" spans="1:10" x14ac:dyDescent="0.45">
      <c r="A144" s="32"/>
      <c r="B144" s="28"/>
      <c r="C144" s="17"/>
      <c r="D144" s="15"/>
      <c r="E144" s="29"/>
      <c r="F144" s="30"/>
      <c r="G144" s="31"/>
      <c r="H144" s="30"/>
      <c r="I144" s="30"/>
      <c r="J144" s="16"/>
    </row>
    <row r="145" spans="1:11" s="218" customFormat="1" x14ac:dyDescent="0.45">
      <c r="A145" s="222"/>
      <c r="B145" s="56"/>
      <c r="C145" s="31"/>
      <c r="D145" s="32"/>
      <c r="E145" s="31"/>
      <c r="F145" s="54"/>
      <c r="G145" s="54"/>
      <c r="H145" s="54"/>
      <c r="I145" s="54"/>
      <c r="J145" s="15"/>
    </row>
    <row r="146" spans="1:11" x14ac:dyDescent="0.45">
      <c r="A146" s="32"/>
      <c r="B146" s="28"/>
      <c r="C146" s="17"/>
      <c r="D146" s="15"/>
      <c r="E146" s="29"/>
      <c r="F146" s="30"/>
      <c r="G146" s="31"/>
      <c r="H146" s="30"/>
      <c r="I146" s="30"/>
      <c r="J146" s="16"/>
    </row>
    <row r="147" spans="1:11" s="218" customFormat="1" x14ac:dyDescent="0.45">
      <c r="A147" s="222"/>
      <c r="B147" s="56"/>
      <c r="C147" s="31"/>
      <c r="D147" s="32"/>
      <c r="E147" s="31"/>
      <c r="F147" s="54"/>
      <c r="G147" s="54"/>
      <c r="H147" s="54"/>
      <c r="I147" s="54"/>
      <c r="J147" s="15"/>
    </row>
    <row r="148" spans="1:11" x14ac:dyDescent="0.45">
      <c r="A148" s="32"/>
      <c r="B148" s="28"/>
      <c r="C148" s="17"/>
      <c r="D148" s="15"/>
      <c r="E148" s="29"/>
      <c r="F148" s="30"/>
      <c r="G148" s="31"/>
      <c r="H148" s="30"/>
      <c r="I148" s="30"/>
      <c r="J148" s="16"/>
    </row>
    <row r="149" spans="1:11" s="218" customFormat="1" x14ac:dyDescent="0.45">
      <c r="A149" s="222"/>
      <c r="B149" s="240"/>
      <c r="C149" s="31"/>
      <c r="D149" s="32"/>
      <c r="E149" s="31"/>
      <c r="F149" s="54"/>
      <c r="G149" s="54"/>
      <c r="H149" s="54"/>
      <c r="I149" s="54"/>
      <c r="J149" s="15"/>
    </row>
    <row r="150" spans="1:11" x14ac:dyDescent="0.45">
      <c r="A150" s="32"/>
      <c r="B150" s="28"/>
      <c r="C150" s="17"/>
      <c r="D150" s="15"/>
      <c r="E150" s="29"/>
      <c r="F150" s="30"/>
      <c r="G150" s="31"/>
      <c r="H150" s="30"/>
      <c r="I150" s="30"/>
      <c r="J150" s="16"/>
    </row>
    <row r="151" spans="1:11" x14ac:dyDescent="0.45">
      <c r="A151" s="32"/>
      <c r="B151" s="28"/>
      <c r="C151" s="17"/>
      <c r="D151" s="15"/>
      <c r="E151" s="29"/>
      <c r="F151" s="30"/>
      <c r="G151" s="31"/>
      <c r="H151" s="30"/>
      <c r="I151" s="30"/>
      <c r="J151" s="16"/>
    </row>
    <row r="152" spans="1:11" x14ac:dyDescent="0.45">
      <c r="A152" s="32"/>
      <c r="B152" s="28"/>
      <c r="C152" s="17"/>
      <c r="D152" s="15"/>
      <c r="E152" s="29"/>
      <c r="F152" s="30"/>
      <c r="G152" s="31"/>
      <c r="H152" s="30"/>
      <c r="I152" s="30"/>
      <c r="J152" s="16"/>
    </row>
    <row r="153" spans="1:11" s="218" customFormat="1" x14ac:dyDescent="0.45">
      <c r="A153" s="222"/>
      <c r="B153" s="56"/>
      <c r="C153" s="31"/>
      <c r="D153" s="32"/>
      <c r="E153" s="31"/>
      <c r="F153" s="54"/>
      <c r="G153" s="54"/>
      <c r="H153" s="54"/>
      <c r="I153" s="54"/>
      <c r="J153" s="15"/>
    </row>
    <row r="154" spans="1:11" s="218" customFormat="1" x14ac:dyDescent="0.45">
      <c r="A154" s="49"/>
      <c r="B154" s="56"/>
      <c r="C154" s="17"/>
      <c r="D154" s="15"/>
      <c r="E154" s="17"/>
      <c r="F154" s="238"/>
      <c r="G154" s="54"/>
      <c r="H154" s="54"/>
      <c r="I154" s="238"/>
      <c r="J154" s="15"/>
    </row>
    <row r="155" spans="1:11" s="218" customFormat="1" x14ac:dyDescent="0.45">
      <c r="A155" s="222"/>
      <c r="B155" s="56"/>
      <c r="C155" s="31"/>
      <c r="D155" s="32"/>
      <c r="E155" s="31"/>
      <c r="F155" s="54"/>
      <c r="G155" s="54"/>
      <c r="H155" s="54"/>
      <c r="I155" s="54"/>
      <c r="J155" s="15"/>
    </row>
    <row r="156" spans="1:11" x14ac:dyDescent="0.45">
      <c r="A156" s="32"/>
      <c r="B156" s="28"/>
      <c r="C156" s="17"/>
      <c r="D156" s="15"/>
      <c r="E156" s="29"/>
      <c r="F156" s="30"/>
      <c r="G156" s="32"/>
      <c r="H156" s="32"/>
      <c r="I156" s="30"/>
      <c r="J156" s="16"/>
    </row>
    <row r="157" spans="1:11" x14ac:dyDescent="0.45">
      <c r="A157" s="32"/>
      <c r="B157" s="28"/>
      <c r="C157" s="17"/>
      <c r="D157" s="15"/>
      <c r="E157" s="32"/>
      <c r="F157" s="32"/>
      <c r="G157" s="30"/>
      <c r="H157" s="31"/>
      <c r="I157" s="30"/>
      <c r="J157" s="16"/>
    </row>
    <row r="158" spans="1:11" x14ac:dyDescent="0.45">
      <c r="A158" s="32"/>
      <c r="B158" s="28"/>
      <c r="C158" s="17"/>
      <c r="D158" s="15"/>
      <c r="E158" s="32"/>
      <c r="F158" s="32"/>
      <c r="G158" s="30"/>
      <c r="H158" s="31"/>
      <c r="I158" s="30"/>
      <c r="J158" s="16"/>
    </row>
    <row r="159" spans="1:11" x14ac:dyDescent="0.45">
      <c r="A159" s="32"/>
      <c r="B159" s="268"/>
      <c r="C159" s="31"/>
      <c r="D159" s="32"/>
      <c r="E159" s="17"/>
      <c r="F159" s="25"/>
      <c r="G159" s="25"/>
      <c r="H159" s="25"/>
      <c r="I159" s="25"/>
      <c r="J159" s="16"/>
      <c r="K159" s="262"/>
    </row>
    <row r="160" spans="1:11" x14ac:dyDescent="0.45">
      <c r="A160" s="32"/>
      <c r="B160" s="259"/>
      <c r="C160" s="31"/>
      <c r="D160" s="32"/>
      <c r="E160" s="17"/>
      <c r="F160" s="16"/>
      <c r="G160" s="16"/>
      <c r="H160" s="17"/>
      <c r="I160" s="25"/>
      <c r="J160" s="16"/>
    </row>
    <row r="161" spans="1:11" x14ac:dyDescent="0.45">
      <c r="A161" s="32"/>
      <c r="B161" s="269"/>
      <c r="C161" s="31"/>
      <c r="D161" s="32"/>
      <c r="E161" s="29"/>
      <c r="F161" s="30"/>
      <c r="G161" s="31"/>
      <c r="H161" s="30"/>
      <c r="I161" s="30"/>
      <c r="J161" s="16"/>
    </row>
    <row r="162" spans="1:11" x14ac:dyDescent="0.45">
      <c r="A162" s="32"/>
      <c r="B162" s="269"/>
      <c r="C162" s="31"/>
      <c r="D162" s="32"/>
      <c r="E162" s="29"/>
      <c r="F162" s="30"/>
      <c r="G162" s="31"/>
      <c r="H162" s="30"/>
      <c r="I162" s="30"/>
      <c r="J162" s="16"/>
    </row>
    <row r="163" spans="1:11" x14ac:dyDescent="0.45">
      <c r="A163" s="32"/>
      <c r="B163" s="268"/>
      <c r="C163" s="31"/>
      <c r="D163" s="32"/>
      <c r="E163" s="17"/>
      <c r="F163" s="25"/>
      <c r="G163" s="25"/>
      <c r="H163" s="34"/>
      <c r="I163" s="25"/>
      <c r="J163" s="16"/>
      <c r="K163" s="262"/>
    </row>
    <row r="164" spans="1:11" s="218" customFormat="1" x14ac:dyDescent="0.45">
      <c r="A164" s="222"/>
      <c r="B164" s="270"/>
      <c r="C164" s="31"/>
      <c r="D164" s="32"/>
      <c r="E164" s="31"/>
      <c r="F164" s="54"/>
      <c r="G164" s="54"/>
      <c r="H164" s="54"/>
      <c r="I164" s="54"/>
      <c r="J164" s="15"/>
    </row>
    <row r="165" spans="1:11" s="218" customFormat="1" x14ac:dyDescent="0.45">
      <c r="A165" s="49"/>
      <c r="B165" s="56"/>
      <c r="C165" s="17"/>
      <c r="D165" s="15"/>
      <c r="E165" s="17"/>
      <c r="F165" s="238"/>
      <c r="G165" s="397"/>
      <c r="H165" s="397"/>
      <c r="I165" s="238"/>
      <c r="J165" s="15"/>
    </row>
    <row r="166" spans="1:11" s="218" customFormat="1" x14ac:dyDescent="0.45">
      <c r="A166" s="222"/>
      <c r="B166" s="56"/>
      <c r="C166" s="31"/>
      <c r="D166" s="32"/>
      <c r="E166" s="31"/>
      <c r="F166" s="54"/>
      <c r="G166" s="397"/>
      <c r="H166" s="397"/>
      <c r="I166" s="54"/>
      <c r="J166" s="15"/>
    </row>
    <row r="167" spans="1:11" s="218" customFormat="1" x14ac:dyDescent="0.45">
      <c r="A167" s="222"/>
      <c r="B167" s="56"/>
      <c r="C167" s="31"/>
      <c r="D167" s="32"/>
      <c r="E167" s="32"/>
      <c r="F167" s="54"/>
      <c r="G167" s="54"/>
      <c r="H167" s="54"/>
      <c r="I167" s="54"/>
      <c r="J167" s="15"/>
    </row>
    <row r="168" spans="1:11" s="218" customFormat="1" x14ac:dyDescent="0.45">
      <c r="A168" s="222"/>
      <c r="B168" s="271"/>
      <c r="C168" s="31"/>
      <c r="D168" s="32"/>
      <c r="E168" s="32"/>
      <c r="F168" s="58"/>
      <c r="G168" s="58"/>
      <c r="H168" s="58"/>
      <c r="I168" s="58"/>
      <c r="J168" s="15"/>
    </row>
  </sheetData>
  <mergeCells count="28">
    <mergeCell ref="G9:H9"/>
    <mergeCell ref="J9:J10"/>
    <mergeCell ref="G165:H165"/>
    <mergeCell ref="G166:H166"/>
    <mergeCell ref="A2:J2"/>
    <mergeCell ref="A3:G3"/>
    <mergeCell ref="A4:G4"/>
    <mergeCell ref="A5:B5"/>
    <mergeCell ref="A6:G6"/>
    <mergeCell ref="A9:A10"/>
    <mergeCell ref="B9:B10"/>
    <mergeCell ref="C9:C10"/>
    <mergeCell ref="D9:D10"/>
    <mergeCell ref="E9:F9"/>
    <mergeCell ref="A26:A27"/>
    <mergeCell ref="B26:B27"/>
    <mergeCell ref="C26:C27"/>
    <mergeCell ref="D26:D27"/>
    <mergeCell ref="E26:F26"/>
    <mergeCell ref="G26:H26"/>
    <mergeCell ref="J26:J27"/>
    <mergeCell ref="G49:H49"/>
    <mergeCell ref="J49:J50"/>
    <mergeCell ref="A49:A50"/>
    <mergeCell ref="B49:B50"/>
    <mergeCell ref="C49:C50"/>
    <mergeCell ref="D49:D50"/>
    <mergeCell ref="E49:F49"/>
  </mergeCells>
  <phoneticPr fontId="22" type="noConversion"/>
  <pageMargins left="0.7" right="0.7" top="0.75" bottom="0.75" header="0.3" footer="0.3"/>
  <pageSetup paperSize="9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R231"/>
  <sheetViews>
    <sheetView topLeftCell="A31" workbookViewId="0">
      <selection activeCell="E37" sqref="E37"/>
    </sheetView>
  </sheetViews>
  <sheetFormatPr defaultColWidth="9" defaultRowHeight="21.75" x14ac:dyDescent="0.5"/>
  <cols>
    <col min="1" max="1" width="8" style="3" customWidth="1"/>
    <col min="2" max="2" width="51.6640625" style="189" customWidth="1"/>
    <col min="3" max="3" width="7" style="3" hidden="1" customWidth="1"/>
    <col min="4" max="4" width="7.5" style="3" customWidth="1"/>
    <col min="5" max="5" width="12.33203125" style="3" customWidth="1"/>
    <col min="6" max="6" width="10.6640625" style="3" hidden="1" customWidth="1"/>
    <col min="7" max="7" width="12.33203125" style="3" customWidth="1"/>
    <col min="8" max="8" width="10" style="3" hidden="1" customWidth="1"/>
    <col min="9" max="9" width="15.5" style="3" hidden="1" customWidth="1"/>
    <col min="10" max="10" width="13.83203125" style="189" customWidth="1"/>
    <col min="11" max="11" width="10.33203125" style="3" bestFit="1" customWidth="1"/>
    <col min="12" max="256" width="9" style="3"/>
    <col min="257" max="257" width="6.33203125" style="3" customWidth="1"/>
    <col min="258" max="258" width="74.1640625" style="3" customWidth="1"/>
    <col min="259" max="259" width="7.5" style="3" customWidth="1"/>
    <col min="260" max="260" width="7" style="3" customWidth="1"/>
    <col min="261" max="261" width="10" style="3" bestFit="1" customWidth="1"/>
    <col min="262" max="262" width="10.6640625" style="3" bestFit="1" customWidth="1"/>
    <col min="263" max="263" width="8.83203125" style="3" customWidth="1"/>
    <col min="264" max="264" width="10.83203125" style="3" customWidth="1"/>
    <col min="265" max="265" width="14.83203125" style="3" customWidth="1"/>
    <col min="266" max="266" width="8.6640625" style="3" customWidth="1"/>
    <col min="267" max="267" width="10.33203125" style="3" bestFit="1" customWidth="1"/>
    <col min="268" max="512" width="9" style="3"/>
    <col min="513" max="513" width="6.33203125" style="3" customWidth="1"/>
    <col min="514" max="514" width="74.1640625" style="3" customWidth="1"/>
    <col min="515" max="515" width="7.5" style="3" customWidth="1"/>
    <col min="516" max="516" width="7" style="3" customWidth="1"/>
    <col min="517" max="517" width="10" style="3" bestFit="1" customWidth="1"/>
    <col min="518" max="518" width="10.6640625" style="3" bestFit="1" customWidth="1"/>
    <col min="519" max="519" width="8.83203125" style="3" customWidth="1"/>
    <col min="520" max="520" width="10.83203125" style="3" customWidth="1"/>
    <col min="521" max="521" width="14.83203125" style="3" customWidth="1"/>
    <col min="522" max="522" width="8.6640625" style="3" customWidth="1"/>
    <col min="523" max="523" width="10.33203125" style="3" bestFit="1" customWidth="1"/>
    <col min="524" max="768" width="9" style="3"/>
    <col min="769" max="769" width="6.33203125" style="3" customWidth="1"/>
    <col min="770" max="770" width="74.1640625" style="3" customWidth="1"/>
    <col min="771" max="771" width="7.5" style="3" customWidth="1"/>
    <col min="772" max="772" width="7" style="3" customWidth="1"/>
    <col min="773" max="773" width="10" style="3" bestFit="1" customWidth="1"/>
    <col min="774" max="774" width="10.6640625" style="3" bestFit="1" customWidth="1"/>
    <col min="775" max="775" width="8.83203125" style="3" customWidth="1"/>
    <col min="776" max="776" width="10.83203125" style="3" customWidth="1"/>
    <col min="777" max="777" width="14.83203125" style="3" customWidth="1"/>
    <col min="778" max="778" width="8.6640625" style="3" customWidth="1"/>
    <col min="779" max="779" width="10.33203125" style="3" bestFit="1" customWidth="1"/>
    <col min="780" max="1024" width="9" style="3"/>
    <col min="1025" max="1025" width="6.33203125" style="3" customWidth="1"/>
    <col min="1026" max="1026" width="74.1640625" style="3" customWidth="1"/>
    <col min="1027" max="1027" width="7.5" style="3" customWidth="1"/>
    <col min="1028" max="1028" width="7" style="3" customWidth="1"/>
    <col min="1029" max="1029" width="10" style="3" bestFit="1" customWidth="1"/>
    <col min="1030" max="1030" width="10.6640625" style="3" bestFit="1" customWidth="1"/>
    <col min="1031" max="1031" width="8.83203125" style="3" customWidth="1"/>
    <col min="1032" max="1032" width="10.83203125" style="3" customWidth="1"/>
    <col min="1033" max="1033" width="14.83203125" style="3" customWidth="1"/>
    <col min="1034" max="1034" width="8.6640625" style="3" customWidth="1"/>
    <col min="1035" max="1035" width="10.33203125" style="3" bestFit="1" customWidth="1"/>
    <col min="1036" max="1280" width="9" style="3"/>
    <col min="1281" max="1281" width="6.33203125" style="3" customWidth="1"/>
    <col min="1282" max="1282" width="74.1640625" style="3" customWidth="1"/>
    <col min="1283" max="1283" width="7.5" style="3" customWidth="1"/>
    <col min="1284" max="1284" width="7" style="3" customWidth="1"/>
    <col min="1285" max="1285" width="10" style="3" bestFit="1" customWidth="1"/>
    <col min="1286" max="1286" width="10.6640625" style="3" bestFit="1" customWidth="1"/>
    <col min="1287" max="1287" width="8.83203125" style="3" customWidth="1"/>
    <col min="1288" max="1288" width="10.83203125" style="3" customWidth="1"/>
    <col min="1289" max="1289" width="14.83203125" style="3" customWidth="1"/>
    <col min="1290" max="1290" width="8.6640625" style="3" customWidth="1"/>
    <col min="1291" max="1291" width="10.33203125" style="3" bestFit="1" customWidth="1"/>
    <col min="1292" max="1536" width="9" style="3"/>
    <col min="1537" max="1537" width="6.33203125" style="3" customWidth="1"/>
    <col min="1538" max="1538" width="74.1640625" style="3" customWidth="1"/>
    <col min="1539" max="1539" width="7.5" style="3" customWidth="1"/>
    <col min="1540" max="1540" width="7" style="3" customWidth="1"/>
    <col min="1541" max="1541" width="10" style="3" bestFit="1" customWidth="1"/>
    <col min="1542" max="1542" width="10.6640625" style="3" bestFit="1" customWidth="1"/>
    <col min="1543" max="1543" width="8.83203125" style="3" customWidth="1"/>
    <col min="1544" max="1544" width="10.83203125" style="3" customWidth="1"/>
    <col min="1545" max="1545" width="14.83203125" style="3" customWidth="1"/>
    <col min="1546" max="1546" width="8.6640625" style="3" customWidth="1"/>
    <col min="1547" max="1547" width="10.33203125" style="3" bestFit="1" customWidth="1"/>
    <col min="1548" max="1792" width="9" style="3"/>
    <col min="1793" max="1793" width="6.33203125" style="3" customWidth="1"/>
    <col min="1794" max="1794" width="74.1640625" style="3" customWidth="1"/>
    <col min="1795" max="1795" width="7.5" style="3" customWidth="1"/>
    <col min="1796" max="1796" width="7" style="3" customWidth="1"/>
    <col min="1797" max="1797" width="10" style="3" bestFit="1" customWidth="1"/>
    <col min="1798" max="1798" width="10.6640625" style="3" bestFit="1" customWidth="1"/>
    <col min="1799" max="1799" width="8.83203125" style="3" customWidth="1"/>
    <col min="1800" max="1800" width="10.83203125" style="3" customWidth="1"/>
    <col min="1801" max="1801" width="14.83203125" style="3" customWidth="1"/>
    <col min="1802" max="1802" width="8.6640625" style="3" customWidth="1"/>
    <col min="1803" max="1803" width="10.33203125" style="3" bestFit="1" customWidth="1"/>
    <col min="1804" max="2048" width="9" style="3"/>
    <col min="2049" max="2049" width="6.33203125" style="3" customWidth="1"/>
    <col min="2050" max="2050" width="74.1640625" style="3" customWidth="1"/>
    <col min="2051" max="2051" width="7.5" style="3" customWidth="1"/>
    <col min="2052" max="2052" width="7" style="3" customWidth="1"/>
    <col min="2053" max="2053" width="10" style="3" bestFit="1" customWidth="1"/>
    <col min="2054" max="2054" width="10.6640625" style="3" bestFit="1" customWidth="1"/>
    <col min="2055" max="2055" width="8.83203125" style="3" customWidth="1"/>
    <col min="2056" max="2056" width="10.83203125" style="3" customWidth="1"/>
    <col min="2057" max="2057" width="14.83203125" style="3" customWidth="1"/>
    <col min="2058" max="2058" width="8.6640625" style="3" customWidth="1"/>
    <col min="2059" max="2059" width="10.33203125" style="3" bestFit="1" customWidth="1"/>
    <col min="2060" max="2304" width="9" style="3"/>
    <col min="2305" max="2305" width="6.33203125" style="3" customWidth="1"/>
    <col min="2306" max="2306" width="74.1640625" style="3" customWidth="1"/>
    <col min="2307" max="2307" width="7.5" style="3" customWidth="1"/>
    <col min="2308" max="2308" width="7" style="3" customWidth="1"/>
    <col min="2309" max="2309" width="10" style="3" bestFit="1" customWidth="1"/>
    <col min="2310" max="2310" width="10.6640625" style="3" bestFit="1" customWidth="1"/>
    <col min="2311" max="2311" width="8.83203125" style="3" customWidth="1"/>
    <col min="2312" max="2312" width="10.83203125" style="3" customWidth="1"/>
    <col min="2313" max="2313" width="14.83203125" style="3" customWidth="1"/>
    <col min="2314" max="2314" width="8.6640625" style="3" customWidth="1"/>
    <col min="2315" max="2315" width="10.33203125" style="3" bestFit="1" customWidth="1"/>
    <col min="2316" max="2560" width="9" style="3"/>
    <col min="2561" max="2561" width="6.33203125" style="3" customWidth="1"/>
    <col min="2562" max="2562" width="74.1640625" style="3" customWidth="1"/>
    <col min="2563" max="2563" width="7.5" style="3" customWidth="1"/>
    <col min="2564" max="2564" width="7" style="3" customWidth="1"/>
    <col min="2565" max="2565" width="10" style="3" bestFit="1" customWidth="1"/>
    <col min="2566" max="2566" width="10.6640625" style="3" bestFit="1" customWidth="1"/>
    <col min="2567" max="2567" width="8.83203125" style="3" customWidth="1"/>
    <col min="2568" max="2568" width="10.83203125" style="3" customWidth="1"/>
    <col min="2569" max="2569" width="14.83203125" style="3" customWidth="1"/>
    <col min="2570" max="2570" width="8.6640625" style="3" customWidth="1"/>
    <col min="2571" max="2571" width="10.33203125" style="3" bestFit="1" customWidth="1"/>
    <col min="2572" max="2816" width="9" style="3"/>
    <col min="2817" max="2817" width="6.33203125" style="3" customWidth="1"/>
    <col min="2818" max="2818" width="74.1640625" style="3" customWidth="1"/>
    <col min="2819" max="2819" width="7.5" style="3" customWidth="1"/>
    <col min="2820" max="2820" width="7" style="3" customWidth="1"/>
    <col min="2821" max="2821" width="10" style="3" bestFit="1" customWidth="1"/>
    <col min="2822" max="2822" width="10.6640625" style="3" bestFit="1" customWidth="1"/>
    <col min="2823" max="2823" width="8.83203125" style="3" customWidth="1"/>
    <col min="2824" max="2824" width="10.83203125" style="3" customWidth="1"/>
    <col min="2825" max="2825" width="14.83203125" style="3" customWidth="1"/>
    <col min="2826" max="2826" width="8.6640625" style="3" customWidth="1"/>
    <col min="2827" max="2827" width="10.33203125" style="3" bestFit="1" customWidth="1"/>
    <col min="2828" max="3072" width="9" style="3"/>
    <col min="3073" max="3073" width="6.33203125" style="3" customWidth="1"/>
    <col min="3074" max="3074" width="74.1640625" style="3" customWidth="1"/>
    <col min="3075" max="3075" width="7.5" style="3" customWidth="1"/>
    <col min="3076" max="3076" width="7" style="3" customWidth="1"/>
    <col min="3077" max="3077" width="10" style="3" bestFit="1" customWidth="1"/>
    <col min="3078" max="3078" width="10.6640625" style="3" bestFit="1" customWidth="1"/>
    <col min="3079" max="3079" width="8.83203125" style="3" customWidth="1"/>
    <col min="3080" max="3080" width="10.83203125" style="3" customWidth="1"/>
    <col min="3081" max="3081" width="14.83203125" style="3" customWidth="1"/>
    <col min="3082" max="3082" width="8.6640625" style="3" customWidth="1"/>
    <col min="3083" max="3083" width="10.33203125" style="3" bestFit="1" customWidth="1"/>
    <col min="3084" max="3328" width="9" style="3"/>
    <col min="3329" max="3329" width="6.33203125" style="3" customWidth="1"/>
    <col min="3330" max="3330" width="74.1640625" style="3" customWidth="1"/>
    <col min="3331" max="3331" width="7.5" style="3" customWidth="1"/>
    <col min="3332" max="3332" width="7" style="3" customWidth="1"/>
    <col min="3333" max="3333" width="10" style="3" bestFit="1" customWidth="1"/>
    <col min="3334" max="3334" width="10.6640625" style="3" bestFit="1" customWidth="1"/>
    <col min="3335" max="3335" width="8.83203125" style="3" customWidth="1"/>
    <col min="3336" max="3336" width="10.83203125" style="3" customWidth="1"/>
    <col min="3337" max="3337" width="14.83203125" style="3" customWidth="1"/>
    <col min="3338" max="3338" width="8.6640625" style="3" customWidth="1"/>
    <col min="3339" max="3339" width="10.33203125" style="3" bestFit="1" customWidth="1"/>
    <col min="3340" max="3584" width="9" style="3"/>
    <col min="3585" max="3585" width="6.33203125" style="3" customWidth="1"/>
    <col min="3586" max="3586" width="74.1640625" style="3" customWidth="1"/>
    <col min="3587" max="3587" width="7.5" style="3" customWidth="1"/>
    <col min="3588" max="3588" width="7" style="3" customWidth="1"/>
    <col min="3589" max="3589" width="10" style="3" bestFit="1" customWidth="1"/>
    <col min="3590" max="3590" width="10.6640625" style="3" bestFit="1" customWidth="1"/>
    <col min="3591" max="3591" width="8.83203125" style="3" customWidth="1"/>
    <col min="3592" max="3592" width="10.83203125" style="3" customWidth="1"/>
    <col min="3593" max="3593" width="14.83203125" style="3" customWidth="1"/>
    <col min="3594" max="3594" width="8.6640625" style="3" customWidth="1"/>
    <col min="3595" max="3595" width="10.33203125" style="3" bestFit="1" customWidth="1"/>
    <col min="3596" max="3840" width="9" style="3"/>
    <col min="3841" max="3841" width="6.33203125" style="3" customWidth="1"/>
    <col min="3842" max="3842" width="74.1640625" style="3" customWidth="1"/>
    <col min="3843" max="3843" width="7.5" style="3" customWidth="1"/>
    <col min="3844" max="3844" width="7" style="3" customWidth="1"/>
    <col min="3845" max="3845" width="10" style="3" bestFit="1" customWidth="1"/>
    <col min="3846" max="3846" width="10.6640625" style="3" bestFit="1" customWidth="1"/>
    <col min="3847" max="3847" width="8.83203125" style="3" customWidth="1"/>
    <col min="3848" max="3848" width="10.83203125" style="3" customWidth="1"/>
    <col min="3849" max="3849" width="14.83203125" style="3" customWidth="1"/>
    <col min="3850" max="3850" width="8.6640625" style="3" customWidth="1"/>
    <col min="3851" max="3851" width="10.33203125" style="3" bestFit="1" customWidth="1"/>
    <col min="3852" max="4096" width="9" style="3"/>
    <col min="4097" max="4097" width="6.33203125" style="3" customWidth="1"/>
    <col min="4098" max="4098" width="74.1640625" style="3" customWidth="1"/>
    <col min="4099" max="4099" width="7.5" style="3" customWidth="1"/>
    <col min="4100" max="4100" width="7" style="3" customWidth="1"/>
    <col min="4101" max="4101" width="10" style="3" bestFit="1" customWidth="1"/>
    <col min="4102" max="4102" width="10.6640625" style="3" bestFit="1" customWidth="1"/>
    <col min="4103" max="4103" width="8.83203125" style="3" customWidth="1"/>
    <col min="4104" max="4104" width="10.83203125" style="3" customWidth="1"/>
    <col min="4105" max="4105" width="14.83203125" style="3" customWidth="1"/>
    <col min="4106" max="4106" width="8.6640625" style="3" customWidth="1"/>
    <col min="4107" max="4107" width="10.33203125" style="3" bestFit="1" customWidth="1"/>
    <col min="4108" max="4352" width="9" style="3"/>
    <col min="4353" max="4353" width="6.33203125" style="3" customWidth="1"/>
    <col min="4354" max="4354" width="74.1640625" style="3" customWidth="1"/>
    <col min="4355" max="4355" width="7.5" style="3" customWidth="1"/>
    <col min="4356" max="4356" width="7" style="3" customWidth="1"/>
    <col min="4357" max="4357" width="10" style="3" bestFit="1" customWidth="1"/>
    <col min="4358" max="4358" width="10.6640625" style="3" bestFit="1" customWidth="1"/>
    <col min="4359" max="4359" width="8.83203125" style="3" customWidth="1"/>
    <col min="4360" max="4360" width="10.83203125" style="3" customWidth="1"/>
    <col min="4361" max="4361" width="14.83203125" style="3" customWidth="1"/>
    <col min="4362" max="4362" width="8.6640625" style="3" customWidth="1"/>
    <col min="4363" max="4363" width="10.33203125" style="3" bestFit="1" customWidth="1"/>
    <col min="4364" max="4608" width="9" style="3"/>
    <col min="4609" max="4609" width="6.33203125" style="3" customWidth="1"/>
    <col min="4610" max="4610" width="74.1640625" style="3" customWidth="1"/>
    <col min="4611" max="4611" width="7.5" style="3" customWidth="1"/>
    <col min="4612" max="4612" width="7" style="3" customWidth="1"/>
    <col min="4613" max="4613" width="10" style="3" bestFit="1" customWidth="1"/>
    <col min="4614" max="4614" width="10.6640625" style="3" bestFit="1" customWidth="1"/>
    <col min="4615" max="4615" width="8.83203125" style="3" customWidth="1"/>
    <col min="4616" max="4616" width="10.83203125" style="3" customWidth="1"/>
    <col min="4617" max="4617" width="14.83203125" style="3" customWidth="1"/>
    <col min="4618" max="4618" width="8.6640625" style="3" customWidth="1"/>
    <col min="4619" max="4619" width="10.33203125" style="3" bestFit="1" customWidth="1"/>
    <col min="4620" max="4864" width="9" style="3"/>
    <col min="4865" max="4865" width="6.33203125" style="3" customWidth="1"/>
    <col min="4866" max="4866" width="74.1640625" style="3" customWidth="1"/>
    <col min="4867" max="4867" width="7.5" style="3" customWidth="1"/>
    <col min="4868" max="4868" width="7" style="3" customWidth="1"/>
    <col min="4869" max="4869" width="10" style="3" bestFit="1" customWidth="1"/>
    <col min="4870" max="4870" width="10.6640625" style="3" bestFit="1" customWidth="1"/>
    <col min="4871" max="4871" width="8.83203125" style="3" customWidth="1"/>
    <col min="4872" max="4872" width="10.83203125" style="3" customWidth="1"/>
    <col min="4873" max="4873" width="14.83203125" style="3" customWidth="1"/>
    <col min="4874" max="4874" width="8.6640625" style="3" customWidth="1"/>
    <col min="4875" max="4875" width="10.33203125" style="3" bestFit="1" customWidth="1"/>
    <col min="4876" max="5120" width="9" style="3"/>
    <col min="5121" max="5121" width="6.33203125" style="3" customWidth="1"/>
    <col min="5122" max="5122" width="74.1640625" style="3" customWidth="1"/>
    <col min="5123" max="5123" width="7.5" style="3" customWidth="1"/>
    <col min="5124" max="5124" width="7" style="3" customWidth="1"/>
    <col min="5125" max="5125" width="10" style="3" bestFit="1" customWidth="1"/>
    <col min="5126" max="5126" width="10.6640625" style="3" bestFit="1" customWidth="1"/>
    <col min="5127" max="5127" width="8.83203125" style="3" customWidth="1"/>
    <col min="5128" max="5128" width="10.83203125" style="3" customWidth="1"/>
    <col min="5129" max="5129" width="14.83203125" style="3" customWidth="1"/>
    <col min="5130" max="5130" width="8.6640625" style="3" customWidth="1"/>
    <col min="5131" max="5131" width="10.33203125" style="3" bestFit="1" customWidth="1"/>
    <col min="5132" max="5376" width="9" style="3"/>
    <col min="5377" max="5377" width="6.33203125" style="3" customWidth="1"/>
    <col min="5378" max="5378" width="74.1640625" style="3" customWidth="1"/>
    <col min="5379" max="5379" width="7.5" style="3" customWidth="1"/>
    <col min="5380" max="5380" width="7" style="3" customWidth="1"/>
    <col min="5381" max="5381" width="10" style="3" bestFit="1" customWidth="1"/>
    <col min="5382" max="5382" width="10.6640625" style="3" bestFit="1" customWidth="1"/>
    <col min="5383" max="5383" width="8.83203125" style="3" customWidth="1"/>
    <col min="5384" max="5384" width="10.83203125" style="3" customWidth="1"/>
    <col min="5385" max="5385" width="14.83203125" style="3" customWidth="1"/>
    <col min="5386" max="5386" width="8.6640625" style="3" customWidth="1"/>
    <col min="5387" max="5387" width="10.33203125" style="3" bestFit="1" customWidth="1"/>
    <col min="5388" max="5632" width="9" style="3"/>
    <col min="5633" max="5633" width="6.33203125" style="3" customWidth="1"/>
    <col min="5634" max="5634" width="74.1640625" style="3" customWidth="1"/>
    <col min="5635" max="5635" width="7.5" style="3" customWidth="1"/>
    <col min="5636" max="5636" width="7" style="3" customWidth="1"/>
    <col min="5637" max="5637" width="10" style="3" bestFit="1" customWidth="1"/>
    <col min="5638" max="5638" width="10.6640625" style="3" bestFit="1" customWidth="1"/>
    <col min="5639" max="5639" width="8.83203125" style="3" customWidth="1"/>
    <col min="5640" max="5640" width="10.83203125" style="3" customWidth="1"/>
    <col min="5641" max="5641" width="14.83203125" style="3" customWidth="1"/>
    <col min="5642" max="5642" width="8.6640625" style="3" customWidth="1"/>
    <col min="5643" max="5643" width="10.33203125" style="3" bestFit="1" customWidth="1"/>
    <col min="5644" max="5888" width="9" style="3"/>
    <col min="5889" max="5889" width="6.33203125" style="3" customWidth="1"/>
    <col min="5890" max="5890" width="74.1640625" style="3" customWidth="1"/>
    <col min="5891" max="5891" width="7.5" style="3" customWidth="1"/>
    <col min="5892" max="5892" width="7" style="3" customWidth="1"/>
    <col min="5893" max="5893" width="10" style="3" bestFit="1" customWidth="1"/>
    <col min="5894" max="5894" width="10.6640625" style="3" bestFit="1" customWidth="1"/>
    <col min="5895" max="5895" width="8.83203125" style="3" customWidth="1"/>
    <col min="5896" max="5896" width="10.83203125" style="3" customWidth="1"/>
    <col min="5897" max="5897" width="14.83203125" style="3" customWidth="1"/>
    <col min="5898" max="5898" width="8.6640625" style="3" customWidth="1"/>
    <col min="5899" max="5899" width="10.33203125" style="3" bestFit="1" customWidth="1"/>
    <col min="5900" max="6144" width="9" style="3"/>
    <col min="6145" max="6145" width="6.33203125" style="3" customWidth="1"/>
    <col min="6146" max="6146" width="74.1640625" style="3" customWidth="1"/>
    <col min="6147" max="6147" width="7.5" style="3" customWidth="1"/>
    <col min="6148" max="6148" width="7" style="3" customWidth="1"/>
    <col min="6149" max="6149" width="10" style="3" bestFit="1" customWidth="1"/>
    <col min="6150" max="6150" width="10.6640625" style="3" bestFit="1" customWidth="1"/>
    <col min="6151" max="6151" width="8.83203125" style="3" customWidth="1"/>
    <col min="6152" max="6152" width="10.83203125" style="3" customWidth="1"/>
    <col min="6153" max="6153" width="14.83203125" style="3" customWidth="1"/>
    <col min="6154" max="6154" width="8.6640625" style="3" customWidth="1"/>
    <col min="6155" max="6155" width="10.33203125" style="3" bestFit="1" customWidth="1"/>
    <col min="6156" max="6400" width="9" style="3"/>
    <col min="6401" max="6401" width="6.33203125" style="3" customWidth="1"/>
    <col min="6402" max="6402" width="74.1640625" style="3" customWidth="1"/>
    <col min="6403" max="6403" width="7.5" style="3" customWidth="1"/>
    <col min="6404" max="6404" width="7" style="3" customWidth="1"/>
    <col min="6405" max="6405" width="10" style="3" bestFit="1" customWidth="1"/>
    <col min="6406" max="6406" width="10.6640625" style="3" bestFit="1" customWidth="1"/>
    <col min="6407" max="6407" width="8.83203125" style="3" customWidth="1"/>
    <col min="6408" max="6408" width="10.83203125" style="3" customWidth="1"/>
    <col min="6409" max="6409" width="14.83203125" style="3" customWidth="1"/>
    <col min="6410" max="6410" width="8.6640625" style="3" customWidth="1"/>
    <col min="6411" max="6411" width="10.33203125" style="3" bestFit="1" customWidth="1"/>
    <col min="6412" max="6656" width="9" style="3"/>
    <col min="6657" max="6657" width="6.33203125" style="3" customWidth="1"/>
    <col min="6658" max="6658" width="74.1640625" style="3" customWidth="1"/>
    <col min="6659" max="6659" width="7.5" style="3" customWidth="1"/>
    <col min="6660" max="6660" width="7" style="3" customWidth="1"/>
    <col min="6661" max="6661" width="10" style="3" bestFit="1" customWidth="1"/>
    <col min="6662" max="6662" width="10.6640625" style="3" bestFit="1" customWidth="1"/>
    <col min="6663" max="6663" width="8.83203125" style="3" customWidth="1"/>
    <col min="6664" max="6664" width="10.83203125" style="3" customWidth="1"/>
    <col min="6665" max="6665" width="14.83203125" style="3" customWidth="1"/>
    <col min="6666" max="6666" width="8.6640625" style="3" customWidth="1"/>
    <col min="6667" max="6667" width="10.33203125" style="3" bestFit="1" customWidth="1"/>
    <col min="6668" max="6912" width="9" style="3"/>
    <col min="6913" max="6913" width="6.33203125" style="3" customWidth="1"/>
    <col min="6914" max="6914" width="74.1640625" style="3" customWidth="1"/>
    <col min="6915" max="6915" width="7.5" style="3" customWidth="1"/>
    <col min="6916" max="6916" width="7" style="3" customWidth="1"/>
    <col min="6917" max="6917" width="10" style="3" bestFit="1" customWidth="1"/>
    <col min="6918" max="6918" width="10.6640625" style="3" bestFit="1" customWidth="1"/>
    <col min="6919" max="6919" width="8.83203125" style="3" customWidth="1"/>
    <col min="6920" max="6920" width="10.83203125" style="3" customWidth="1"/>
    <col min="6921" max="6921" width="14.83203125" style="3" customWidth="1"/>
    <col min="6922" max="6922" width="8.6640625" style="3" customWidth="1"/>
    <col min="6923" max="6923" width="10.33203125" style="3" bestFit="1" customWidth="1"/>
    <col min="6924" max="7168" width="9" style="3"/>
    <col min="7169" max="7169" width="6.33203125" style="3" customWidth="1"/>
    <col min="7170" max="7170" width="74.1640625" style="3" customWidth="1"/>
    <col min="7171" max="7171" width="7.5" style="3" customWidth="1"/>
    <col min="7172" max="7172" width="7" style="3" customWidth="1"/>
    <col min="7173" max="7173" width="10" style="3" bestFit="1" customWidth="1"/>
    <col min="7174" max="7174" width="10.6640625" style="3" bestFit="1" customWidth="1"/>
    <col min="7175" max="7175" width="8.83203125" style="3" customWidth="1"/>
    <col min="7176" max="7176" width="10.83203125" style="3" customWidth="1"/>
    <col min="7177" max="7177" width="14.83203125" style="3" customWidth="1"/>
    <col min="7178" max="7178" width="8.6640625" style="3" customWidth="1"/>
    <col min="7179" max="7179" width="10.33203125" style="3" bestFit="1" customWidth="1"/>
    <col min="7180" max="7424" width="9" style="3"/>
    <col min="7425" max="7425" width="6.33203125" style="3" customWidth="1"/>
    <col min="7426" max="7426" width="74.1640625" style="3" customWidth="1"/>
    <col min="7427" max="7427" width="7.5" style="3" customWidth="1"/>
    <col min="7428" max="7428" width="7" style="3" customWidth="1"/>
    <col min="7429" max="7429" width="10" style="3" bestFit="1" customWidth="1"/>
    <col min="7430" max="7430" width="10.6640625" style="3" bestFit="1" customWidth="1"/>
    <col min="7431" max="7431" width="8.83203125" style="3" customWidth="1"/>
    <col min="7432" max="7432" width="10.83203125" style="3" customWidth="1"/>
    <col min="7433" max="7433" width="14.83203125" style="3" customWidth="1"/>
    <col min="7434" max="7434" width="8.6640625" style="3" customWidth="1"/>
    <col min="7435" max="7435" width="10.33203125" style="3" bestFit="1" customWidth="1"/>
    <col min="7436" max="7680" width="9" style="3"/>
    <col min="7681" max="7681" width="6.33203125" style="3" customWidth="1"/>
    <col min="7682" max="7682" width="74.1640625" style="3" customWidth="1"/>
    <col min="7683" max="7683" width="7.5" style="3" customWidth="1"/>
    <col min="7684" max="7684" width="7" style="3" customWidth="1"/>
    <col min="7685" max="7685" width="10" style="3" bestFit="1" customWidth="1"/>
    <col min="7686" max="7686" width="10.6640625" style="3" bestFit="1" customWidth="1"/>
    <col min="7687" max="7687" width="8.83203125" style="3" customWidth="1"/>
    <col min="7688" max="7688" width="10.83203125" style="3" customWidth="1"/>
    <col min="7689" max="7689" width="14.83203125" style="3" customWidth="1"/>
    <col min="7690" max="7690" width="8.6640625" style="3" customWidth="1"/>
    <col min="7691" max="7691" width="10.33203125" style="3" bestFit="1" customWidth="1"/>
    <col min="7692" max="7936" width="9" style="3"/>
    <col min="7937" max="7937" width="6.33203125" style="3" customWidth="1"/>
    <col min="7938" max="7938" width="74.1640625" style="3" customWidth="1"/>
    <col min="7939" max="7939" width="7.5" style="3" customWidth="1"/>
    <col min="7940" max="7940" width="7" style="3" customWidth="1"/>
    <col min="7941" max="7941" width="10" style="3" bestFit="1" customWidth="1"/>
    <col min="7942" max="7942" width="10.6640625" style="3" bestFit="1" customWidth="1"/>
    <col min="7943" max="7943" width="8.83203125" style="3" customWidth="1"/>
    <col min="7944" max="7944" width="10.83203125" style="3" customWidth="1"/>
    <col min="7945" max="7945" width="14.83203125" style="3" customWidth="1"/>
    <col min="7946" max="7946" width="8.6640625" style="3" customWidth="1"/>
    <col min="7947" max="7947" width="10.33203125" style="3" bestFit="1" customWidth="1"/>
    <col min="7948" max="8192" width="9" style="3"/>
    <col min="8193" max="8193" width="6.33203125" style="3" customWidth="1"/>
    <col min="8194" max="8194" width="74.1640625" style="3" customWidth="1"/>
    <col min="8195" max="8195" width="7.5" style="3" customWidth="1"/>
    <col min="8196" max="8196" width="7" style="3" customWidth="1"/>
    <col min="8197" max="8197" width="10" style="3" bestFit="1" customWidth="1"/>
    <col min="8198" max="8198" width="10.6640625" style="3" bestFit="1" customWidth="1"/>
    <col min="8199" max="8199" width="8.83203125" style="3" customWidth="1"/>
    <col min="8200" max="8200" width="10.83203125" style="3" customWidth="1"/>
    <col min="8201" max="8201" width="14.83203125" style="3" customWidth="1"/>
    <col min="8202" max="8202" width="8.6640625" style="3" customWidth="1"/>
    <col min="8203" max="8203" width="10.33203125" style="3" bestFit="1" customWidth="1"/>
    <col min="8204" max="8448" width="9" style="3"/>
    <col min="8449" max="8449" width="6.33203125" style="3" customWidth="1"/>
    <col min="8450" max="8450" width="74.1640625" style="3" customWidth="1"/>
    <col min="8451" max="8451" width="7.5" style="3" customWidth="1"/>
    <col min="8452" max="8452" width="7" style="3" customWidth="1"/>
    <col min="8453" max="8453" width="10" style="3" bestFit="1" customWidth="1"/>
    <col min="8454" max="8454" width="10.6640625" style="3" bestFit="1" customWidth="1"/>
    <col min="8455" max="8455" width="8.83203125" style="3" customWidth="1"/>
    <col min="8456" max="8456" width="10.83203125" style="3" customWidth="1"/>
    <col min="8457" max="8457" width="14.83203125" style="3" customWidth="1"/>
    <col min="8458" max="8458" width="8.6640625" style="3" customWidth="1"/>
    <col min="8459" max="8459" width="10.33203125" style="3" bestFit="1" customWidth="1"/>
    <col min="8460" max="8704" width="9" style="3"/>
    <col min="8705" max="8705" width="6.33203125" style="3" customWidth="1"/>
    <col min="8706" max="8706" width="74.1640625" style="3" customWidth="1"/>
    <col min="8707" max="8707" width="7.5" style="3" customWidth="1"/>
    <col min="8708" max="8708" width="7" style="3" customWidth="1"/>
    <col min="8709" max="8709" width="10" style="3" bestFit="1" customWidth="1"/>
    <col min="8710" max="8710" width="10.6640625" style="3" bestFit="1" customWidth="1"/>
    <col min="8711" max="8711" width="8.83203125" style="3" customWidth="1"/>
    <col min="8712" max="8712" width="10.83203125" style="3" customWidth="1"/>
    <col min="8713" max="8713" width="14.83203125" style="3" customWidth="1"/>
    <col min="8714" max="8714" width="8.6640625" style="3" customWidth="1"/>
    <col min="8715" max="8715" width="10.33203125" style="3" bestFit="1" customWidth="1"/>
    <col min="8716" max="8960" width="9" style="3"/>
    <col min="8961" max="8961" width="6.33203125" style="3" customWidth="1"/>
    <col min="8962" max="8962" width="74.1640625" style="3" customWidth="1"/>
    <col min="8963" max="8963" width="7.5" style="3" customWidth="1"/>
    <col min="8964" max="8964" width="7" style="3" customWidth="1"/>
    <col min="8965" max="8965" width="10" style="3" bestFit="1" customWidth="1"/>
    <col min="8966" max="8966" width="10.6640625" style="3" bestFit="1" customWidth="1"/>
    <col min="8967" max="8967" width="8.83203125" style="3" customWidth="1"/>
    <col min="8968" max="8968" width="10.83203125" style="3" customWidth="1"/>
    <col min="8969" max="8969" width="14.83203125" style="3" customWidth="1"/>
    <col min="8970" max="8970" width="8.6640625" style="3" customWidth="1"/>
    <col min="8971" max="8971" width="10.33203125" style="3" bestFit="1" customWidth="1"/>
    <col min="8972" max="9216" width="9" style="3"/>
    <col min="9217" max="9217" width="6.33203125" style="3" customWidth="1"/>
    <col min="9218" max="9218" width="74.1640625" style="3" customWidth="1"/>
    <col min="9219" max="9219" width="7.5" style="3" customWidth="1"/>
    <col min="9220" max="9220" width="7" style="3" customWidth="1"/>
    <col min="9221" max="9221" width="10" style="3" bestFit="1" customWidth="1"/>
    <col min="9222" max="9222" width="10.6640625" style="3" bestFit="1" customWidth="1"/>
    <col min="9223" max="9223" width="8.83203125" style="3" customWidth="1"/>
    <col min="9224" max="9224" width="10.83203125" style="3" customWidth="1"/>
    <col min="9225" max="9225" width="14.83203125" style="3" customWidth="1"/>
    <col min="9226" max="9226" width="8.6640625" style="3" customWidth="1"/>
    <col min="9227" max="9227" width="10.33203125" style="3" bestFit="1" customWidth="1"/>
    <col min="9228" max="9472" width="9" style="3"/>
    <col min="9473" max="9473" width="6.33203125" style="3" customWidth="1"/>
    <col min="9474" max="9474" width="74.1640625" style="3" customWidth="1"/>
    <col min="9475" max="9475" width="7.5" style="3" customWidth="1"/>
    <col min="9476" max="9476" width="7" style="3" customWidth="1"/>
    <col min="9477" max="9477" width="10" style="3" bestFit="1" customWidth="1"/>
    <col min="9478" max="9478" width="10.6640625" style="3" bestFit="1" customWidth="1"/>
    <col min="9479" max="9479" width="8.83203125" style="3" customWidth="1"/>
    <col min="9480" max="9480" width="10.83203125" style="3" customWidth="1"/>
    <col min="9481" max="9481" width="14.83203125" style="3" customWidth="1"/>
    <col min="9482" max="9482" width="8.6640625" style="3" customWidth="1"/>
    <col min="9483" max="9483" width="10.33203125" style="3" bestFit="1" customWidth="1"/>
    <col min="9484" max="9728" width="9" style="3"/>
    <col min="9729" max="9729" width="6.33203125" style="3" customWidth="1"/>
    <col min="9730" max="9730" width="74.1640625" style="3" customWidth="1"/>
    <col min="9731" max="9731" width="7.5" style="3" customWidth="1"/>
    <col min="9732" max="9732" width="7" style="3" customWidth="1"/>
    <col min="9733" max="9733" width="10" style="3" bestFit="1" customWidth="1"/>
    <col min="9734" max="9734" width="10.6640625" style="3" bestFit="1" customWidth="1"/>
    <col min="9735" max="9735" width="8.83203125" style="3" customWidth="1"/>
    <col min="9736" max="9736" width="10.83203125" style="3" customWidth="1"/>
    <col min="9737" max="9737" width="14.83203125" style="3" customWidth="1"/>
    <col min="9738" max="9738" width="8.6640625" style="3" customWidth="1"/>
    <col min="9739" max="9739" width="10.33203125" style="3" bestFit="1" customWidth="1"/>
    <col min="9740" max="9984" width="9" style="3"/>
    <col min="9985" max="9985" width="6.33203125" style="3" customWidth="1"/>
    <col min="9986" max="9986" width="74.1640625" style="3" customWidth="1"/>
    <col min="9987" max="9987" width="7.5" style="3" customWidth="1"/>
    <col min="9988" max="9988" width="7" style="3" customWidth="1"/>
    <col min="9989" max="9989" width="10" style="3" bestFit="1" customWidth="1"/>
    <col min="9990" max="9990" width="10.6640625" style="3" bestFit="1" customWidth="1"/>
    <col min="9991" max="9991" width="8.83203125" style="3" customWidth="1"/>
    <col min="9992" max="9992" width="10.83203125" style="3" customWidth="1"/>
    <col min="9993" max="9993" width="14.83203125" style="3" customWidth="1"/>
    <col min="9994" max="9994" width="8.6640625" style="3" customWidth="1"/>
    <col min="9995" max="9995" width="10.33203125" style="3" bestFit="1" customWidth="1"/>
    <col min="9996" max="10240" width="9" style="3"/>
    <col min="10241" max="10241" width="6.33203125" style="3" customWidth="1"/>
    <col min="10242" max="10242" width="74.1640625" style="3" customWidth="1"/>
    <col min="10243" max="10243" width="7.5" style="3" customWidth="1"/>
    <col min="10244" max="10244" width="7" style="3" customWidth="1"/>
    <col min="10245" max="10245" width="10" style="3" bestFit="1" customWidth="1"/>
    <col min="10246" max="10246" width="10.6640625" style="3" bestFit="1" customWidth="1"/>
    <col min="10247" max="10247" width="8.83203125" style="3" customWidth="1"/>
    <col min="10248" max="10248" width="10.83203125" style="3" customWidth="1"/>
    <col min="10249" max="10249" width="14.83203125" style="3" customWidth="1"/>
    <col min="10250" max="10250" width="8.6640625" style="3" customWidth="1"/>
    <col min="10251" max="10251" width="10.33203125" style="3" bestFit="1" customWidth="1"/>
    <col min="10252" max="10496" width="9" style="3"/>
    <col min="10497" max="10497" width="6.33203125" style="3" customWidth="1"/>
    <col min="10498" max="10498" width="74.1640625" style="3" customWidth="1"/>
    <col min="10499" max="10499" width="7.5" style="3" customWidth="1"/>
    <col min="10500" max="10500" width="7" style="3" customWidth="1"/>
    <col min="10501" max="10501" width="10" style="3" bestFit="1" customWidth="1"/>
    <col min="10502" max="10502" width="10.6640625" style="3" bestFit="1" customWidth="1"/>
    <col min="10503" max="10503" width="8.83203125" style="3" customWidth="1"/>
    <col min="10504" max="10504" width="10.83203125" style="3" customWidth="1"/>
    <col min="10505" max="10505" width="14.83203125" style="3" customWidth="1"/>
    <col min="10506" max="10506" width="8.6640625" style="3" customWidth="1"/>
    <col min="10507" max="10507" width="10.33203125" style="3" bestFit="1" customWidth="1"/>
    <col min="10508" max="10752" width="9" style="3"/>
    <col min="10753" max="10753" width="6.33203125" style="3" customWidth="1"/>
    <col min="10754" max="10754" width="74.1640625" style="3" customWidth="1"/>
    <col min="10755" max="10755" width="7.5" style="3" customWidth="1"/>
    <col min="10756" max="10756" width="7" style="3" customWidth="1"/>
    <col min="10757" max="10757" width="10" style="3" bestFit="1" customWidth="1"/>
    <col min="10758" max="10758" width="10.6640625" style="3" bestFit="1" customWidth="1"/>
    <col min="10759" max="10759" width="8.83203125" style="3" customWidth="1"/>
    <col min="10760" max="10760" width="10.83203125" style="3" customWidth="1"/>
    <col min="10761" max="10761" width="14.83203125" style="3" customWidth="1"/>
    <col min="10762" max="10762" width="8.6640625" style="3" customWidth="1"/>
    <col min="10763" max="10763" width="10.33203125" style="3" bestFit="1" customWidth="1"/>
    <col min="10764" max="11008" width="9" style="3"/>
    <col min="11009" max="11009" width="6.33203125" style="3" customWidth="1"/>
    <col min="11010" max="11010" width="74.1640625" style="3" customWidth="1"/>
    <col min="11011" max="11011" width="7.5" style="3" customWidth="1"/>
    <col min="11012" max="11012" width="7" style="3" customWidth="1"/>
    <col min="11013" max="11013" width="10" style="3" bestFit="1" customWidth="1"/>
    <col min="11014" max="11014" width="10.6640625" style="3" bestFit="1" customWidth="1"/>
    <col min="11015" max="11015" width="8.83203125" style="3" customWidth="1"/>
    <col min="11016" max="11016" width="10.83203125" style="3" customWidth="1"/>
    <col min="11017" max="11017" width="14.83203125" style="3" customWidth="1"/>
    <col min="11018" max="11018" width="8.6640625" style="3" customWidth="1"/>
    <col min="11019" max="11019" width="10.33203125" style="3" bestFit="1" customWidth="1"/>
    <col min="11020" max="11264" width="9" style="3"/>
    <col min="11265" max="11265" width="6.33203125" style="3" customWidth="1"/>
    <col min="11266" max="11266" width="74.1640625" style="3" customWidth="1"/>
    <col min="11267" max="11267" width="7.5" style="3" customWidth="1"/>
    <col min="11268" max="11268" width="7" style="3" customWidth="1"/>
    <col min="11269" max="11269" width="10" style="3" bestFit="1" customWidth="1"/>
    <col min="11270" max="11270" width="10.6640625" style="3" bestFit="1" customWidth="1"/>
    <col min="11271" max="11271" width="8.83203125" style="3" customWidth="1"/>
    <col min="11272" max="11272" width="10.83203125" style="3" customWidth="1"/>
    <col min="11273" max="11273" width="14.83203125" style="3" customWidth="1"/>
    <col min="11274" max="11274" width="8.6640625" style="3" customWidth="1"/>
    <col min="11275" max="11275" width="10.33203125" style="3" bestFit="1" customWidth="1"/>
    <col min="11276" max="11520" width="9" style="3"/>
    <col min="11521" max="11521" width="6.33203125" style="3" customWidth="1"/>
    <col min="11522" max="11522" width="74.1640625" style="3" customWidth="1"/>
    <col min="11523" max="11523" width="7.5" style="3" customWidth="1"/>
    <col min="11524" max="11524" width="7" style="3" customWidth="1"/>
    <col min="11525" max="11525" width="10" style="3" bestFit="1" customWidth="1"/>
    <col min="11526" max="11526" width="10.6640625" style="3" bestFit="1" customWidth="1"/>
    <col min="11527" max="11527" width="8.83203125" style="3" customWidth="1"/>
    <col min="11528" max="11528" width="10.83203125" style="3" customWidth="1"/>
    <col min="11529" max="11529" width="14.83203125" style="3" customWidth="1"/>
    <col min="11530" max="11530" width="8.6640625" style="3" customWidth="1"/>
    <col min="11531" max="11531" width="10.33203125" style="3" bestFit="1" customWidth="1"/>
    <col min="11532" max="11776" width="9" style="3"/>
    <col min="11777" max="11777" width="6.33203125" style="3" customWidth="1"/>
    <col min="11778" max="11778" width="74.1640625" style="3" customWidth="1"/>
    <col min="11779" max="11779" width="7.5" style="3" customWidth="1"/>
    <col min="11780" max="11780" width="7" style="3" customWidth="1"/>
    <col min="11781" max="11781" width="10" style="3" bestFit="1" customWidth="1"/>
    <col min="11782" max="11782" width="10.6640625" style="3" bestFit="1" customWidth="1"/>
    <col min="11783" max="11783" width="8.83203125" style="3" customWidth="1"/>
    <col min="11784" max="11784" width="10.83203125" style="3" customWidth="1"/>
    <col min="11785" max="11785" width="14.83203125" style="3" customWidth="1"/>
    <col min="11786" max="11786" width="8.6640625" style="3" customWidth="1"/>
    <col min="11787" max="11787" width="10.33203125" style="3" bestFit="1" customWidth="1"/>
    <col min="11788" max="12032" width="9" style="3"/>
    <col min="12033" max="12033" width="6.33203125" style="3" customWidth="1"/>
    <col min="12034" max="12034" width="74.1640625" style="3" customWidth="1"/>
    <col min="12035" max="12035" width="7.5" style="3" customWidth="1"/>
    <col min="12036" max="12036" width="7" style="3" customWidth="1"/>
    <col min="12037" max="12037" width="10" style="3" bestFit="1" customWidth="1"/>
    <col min="12038" max="12038" width="10.6640625" style="3" bestFit="1" customWidth="1"/>
    <col min="12039" max="12039" width="8.83203125" style="3" customWidth="1"/>
    <col min="12040" max="12040" width="10.83203125" style="3" customWidth="1"/>
    <col min="12041" max="12041" width="14.83203125" style="3" customWidth="1"/>
    <col min="12042" max="12042" width="8.6640625" style="3" customWidth="1"/>
    <col min="12043" max="12043" width="10.33203125" style="3" bestFit="1" customWidth="1"/>
    <col min="12044" max="12288" width="9" style="3"/>
    <col min="12289" max="12289" width="6.33203125" style="3" customWidth="1"/>
    <col min="12290" max="12290" width="74.1640625" style="3" customWidth="1"/>
    <col min="12291" max="12291" width="7.5" style="3" customWidth="1"/>
    <col min="12292" max="12292" width="7" style="3" customWidth="1"/>
    <col min="12293" max="12293" width="10" style="3" bestFit="1" customWidth="1"/>
    <col min="12294" max="12294" width="10.6640625" style="3" bestFit="1" customWidth="1"/>
    <col min="12295" max="12295" width="8.83203125" style="3" customWidth="1"/>
    <col min="12296" max="12296" width="10.83203125" style="3" customWidth="1"/>
    <col min="12297" max="12297" width="14.83203125" style="3" customWidth="1"/>
    <col min="12298" max="12298" width="8.6640625" style="3" customWidth="1"/>
    <col min="12299" max="12299" width="10.33203125" style="3" bestFit="1" customWidth="1"/>
    <col min="12300" max="12544" width="9" style="3"/>
    <col min="12545" max="12545" width="6.33203125" style="3" customWidth="1"/>
    <col min="12546" max="12546" width="74.1640625" style="3" customWidth="1"/>
    <col min="12547" max="12547" width="7.5" style="3" customWidth="1"/>
    <col min="12548" max="12548" width="7" style="3" customWidth="1"/>
    <col min="12549" max="12549" width="10" style="3" bestFit="1" customWidth="1"/>
    <col min="12550" max="12550" width="10.6640625" style="3" bestFit="1" customWidth="1"/>
    <col min="12551" max="12551" width="8.83203125" style="3" customWidth="1"/>
    <col min="12552" max="12552" width="10.83203125" style="3" customWidth="1"/>
    <col min="12553" max="12553" width="14.83203125" style="3" customWidth="1"/>
    <col min="12554" max="12554" width="8.6640625" style="3" customWidth="1"/>
    <col min="12555" max="12555" width="10.33203125" style="3" bestFit="1" customWidth="1"/>
    <col min="12556" max="12800" width="9" style="3"/>
    <col min="12801" max="12801" width="6.33203125" style="3" customWidth="1"/>
    <col min="12802" max="12802" width="74.1640625" style="3" customWidth="1"/>
    <col min="12803" max="12803" width="7.5" style="3" customWidth="1"/>
    <col min="12804" max="12804" width="7" style="3" customWidth="1"/>
    <col min="12805" max="12805" width="10" style="3" bestFit="1" customWidth="1"/>
    <col min="12806" max="12806" width="10.6640625" style="3" bestFit="1" customWidth="1"/>
    <col min="12807" max="12807" width="8.83203125" style="3" customWidth="1"/>
    <col min="12808" max="12808" width="10.83203125" style="3" customWidth="1"/>
    <col min="12809" max="12809" width="14.83203125" style="3" customWidth="1"/>
    <col min="12810" max="12810" width="8.6640625" style="3" customWidth="1"/>
    <col min="12811" max="12811" width="10.33203125" style="3" bestFit="1" customWidth="1"/>
    <col min="12812" max="13056" width="9" style="3"/>
    <col min="13057" max="13057" width="6.33203125" style="3" customWidth="1"/>
    <col min="13058" max="13058" width="74.1640625" style="3" customWidth="1"/>
    <col min="13059" max="13059" width="7.5" style="3" customWidth="1"/>
    <col min="13060" max="13060" width="7" style="3" customWidth="1"/>
    <col min="13061" max="13061" width="10" style="3" bestFit="1" customWidth="1"/>
    <col min="13062" max="13062" width="10.6640625" style="3" bestFit="1" customWidth="1"/>
    <col min="13063" max="13063" width="8.83203125" style="3" customWidth="1"/>
    <col min="13064" max="13064" width="10.83203125" style="3" customWidth="1"/>
    <col min="13065" max="13065" width="14.83203125" style="3" customWidth="1"/>
    <col min="13066" max="13066" width="8.6640625" style="3" customWidth="1"/>
    <col min="13067" max="13067" width="10.33203125" style="3" bestFit="1" customWidth="1"/>
    <col min="13068" max="13312" width="9" style="3"/>
    <col min="13313" max="13313" width="6.33203125" style="3" customWidth="1"/>
    <col min="13314" max="13314" width="74.1640625" style="3" customWidth="1"/>
    <col min="13315" max="13315" width="7.5" style="3" customWidth="1"/>
    <col min="13316" max="13316" width="7" style="3" customWidth="1"/>
    <col min="13317" max="13317" width="10" style="3" bestFit="1" customWidth="1"/>
    <col min="13318" max="13318" width="10.6640625" style="3" bestFit="1" customWidth="1"/>
    <col min="13319" max="13319" width="8.83203125" style="3" customWidth="1"/>
    <col min="13320" max="13320" width="10.83203125" style="3" customWidth="1"/>
    <col min="13321" max="13321" width="14.83203125" style="3" customWidth="1"/>
    <col min="13322" max="13322" width="8.6640625" style="3" customWidth="1"/>
    <col min="13323" max="13323" width="10.33203125" style="3" bestFit="1" customWidth="1"/>
    <col min="13324" max="13568" width="9" style="3"/>
    <col min="13569" max="13569" width="6.33203125" style="3" customWidth="1"/>
    <col min="13570" max="13570" width="74.1640625" style="3" customWidth="1"/>
    <col min="13571" max="13571" width="7.5" style="3" customWidth="1"/>
    <col min="13572" max="13572" width="7" style="3" customWidth="1"/>
    <col min="13573" max="13573" width="10" style="3" bestFit="1" customWidth="1"/>
    <col min="13574" max="13574" width="10.6640625" style="3" bestFit="1" customWidth="1"/>
    <col min="13575" max="13575" width="8.83203125" style="3" customWidth="1"/>
    <col min="13576" max="13576" width="10.83203125" style="3" customWidth="1"/>
    <col min="13577" max="13577" width="14.83203125" style="3" customWidth="1"/>
    <col min="13578" max="13578" width="8.6640625" style="3" customWidth="1"/>
    <col min="13579" max="13579" width="10.33203125" style="3" bestFit="1" customWidth="1"/>
    <col min="13580" max="13824" width="9" style="3"/>
    <col min="13825" max="13825" width="6.33203125" style="3" customWidth="1"/>
    <col min="13826" max="13826" width="74.1640625" style="3" customWidth="1"/>
    <col min="13827" max="13827" width="7.5" style="3" customWidth="1"/>
    <col min="13828" max="13828" width="7" style="3" customWidth="1"/>
    <col min="13829" max="13829" width="10" style="3" bestFit="1" customWidth="1"/>
    <col min="13830" max="13830" width="10.6640625" style="3" bestFit="1" customWidth="1"/>
    <col min="13831" max="13831" width="8.83203125" style="3" customWidth="1"/>
    <col min="13832" max="13832" width="10.83203125" style="3" customWidth="1"/>
    <col min="13833" max="13833" width="14.83203125" style="3" customWidth="1"/>
    <col min="13834" max="13834" width="8.6640625" style="3" customWidth="1"/>
    <col min="13835" max="13835" width="10.33203125" style="3" bestFit="1" customWidth="1"/>
    <col min="13836" max="14080" width="9" style="3"/>
    <col min="14081" max="14081" width="6.33203125" style="3" customWidth="1"/>
    <col min="14082" max="14082" width="74.1640625" style="3" customWidth="1"/>
    <col min="14083" max="14083" width="7.5" style="3" customWidth="1"/>
    <col min="14084" max="14084" width="7" style="3" customWidth="1"/>
    <col min="14085" max="14085" width="10" style="3" bestFit="1" customWidth="1"/>
    <col min="14086" max="14086" width="10.6640625" style="3" bestFit="1" customWidth="1"/>
    <col min="14087" max="14087" width="8.83203125" style="3" customWidth="1"/>
    <col min="14088" max="14088" width="10.83203125" style="3" customWidth="1"/>
    <col min="14089" max="14089" width="14.83203125" style="3" customWidth="1"/>
    <col min="14090" max="14090" width="8.6640625" style="3" customWidth="1"/>
    <col min="14091" max="14091" width="10.33203125" style="3" bestFit="1" customWidth="1"/>
    <col min="14092" max="14336" width="9" style="3"/>
    <col min="14337" max="14337" width="6.33203125" style="3" customWidth="1"/>
    <col min="14338" max="14338" width="74.1640625" style="3" customWidth="1"/>
    <col min="14339" max="14339" width="7.5" style="3" customWidth="1"/>
    <col min="14340" max="14340" width="7" style="3" customWidth="1"/>
    <col min="14341" max="14341" width="10" style="3" bestFit="1" customWidth="1"/>
    <col min="14342" max="14342" width="10.6640625" style="3" bestFit="1" customWidth="1"/>
    <col min="14343" max="14343" width="8.83203125" style="3" customWidth="1"/>
    <col min="14344" max="14344" width="10.83203125" style="3" customWidth="1"/>
    <col min="14345" max="14345" width="14.83203125" style="3" customWidth="1"/>
    <col min="14346" max="14346" width="8.6640625" style="3" customWidth="1"/>
    <col min="14347" max="14347" width="10.33203125" style="3" bestFit="1" customWidth="1"/>
    <col min="14348" max="14592" width="9" style="3"/>
    <col min="14593" max="14593" width="6.33203125" style="3" customWidth="1"/>
    <col min="14594" max="14594" width="74.1640625" style="3" customWidth="1"/>
    <col min="14595" max="14595" width="7.5" style="3" customWidth="1"/>
    <col min="14596" max="14596" width="7" style="3" customWidth="1"/>
    <col min="14597" max="14597" width="10" style="3" bestFit="1" customWidth="1"/>
    <col min="14598" max="14598" width="10.6640625" style="3" bestFit="1" customWidth="1"/>
    <col min="14599" max="14599" width="8.83203125" style="3" customWidth="1"/>
    <col min="14600" max="14600" width="10.83203125" style="3" customWidth="1"/>
    <col min="14601" max="14601" width="14.83203125" style="3" customWidth="1"/>
    <col min="14602" max="14602" width="8.6640625" style="3" customWidth="1"/>
    <col min="14603" max="14603" width="10.33203125" style="3" bestFit="1" customWidth="1"/>
    <col min="14604" max="14848" width="9" style="3"/>
    <col min="14849" max="14849" width="6.33203125" style="3" customWidth="1"/>
    <col min="14850" max="14850" width="74.1640625" style="3" customWidth="1"/>
    <col min="14851" max="14851" width="7.5" style="3" customWidth="1"/>
    <col min="14852" max="14852" width="7" style="3" customWidth="1"/>
    <col min="14853" max="14853" width="10" style="3" bestFit="1" customWidth="1"/>
    <col min="14854" max="14854" width="10.6640625" style="3" bestFit="1" customWidth="1"/>
    <col min="14855" max="14855" width="8.83203125" style="3" customWidth="1"/>
    <col min="14856" max="14856" width="10.83203125" style="3" customWidth="1"/>
    <col min="14857" max="14857" width="14.83203125" style="3" customWidth="1"/>
    <col min="14858" max="14858" width="8.6640625" style="3" customWidth="1"/>
    <col min="14859" max="14859" width="10.33203125" style="3" bestFit="1" customWidth="1"/>
    <col min="14860" max="15104" width="9" style="3"/>
    <col min="15105" max="15105" width="6.33203125" style="3" customWidth="1"/>
    <col min="15106" max="15106" width="74.1640625" style="3" customWidth="1"/>
    <col min="15107" max="15107" width="7.5" style="3" customWidth="1"/>
    <col min="15108" max="15108" width="7" style="3" customWidth="1"/>
    <col min="15109" max="15109" width="10" style="3" bestFit="1" customWidth="1"/>
    <col min="15110" max="15110" width="10.6640625" style="3" bestFit="1" customWidth="1"/>
    <col min="15111" max="15111" width="8.83203125" style="3" customWidth="1"/>
    <col min="15112" max="15112" width="10.83203125" style="3" customWidth="1"/>
    <col min="15113" max="15113" width="14.83203125" style="3" customWidth="1"/>
    <col min="15114" max="15114" width="8.6640625" style="3" customWidth="1"/>
    <col min="15115" max="15115" width="10.33203125" style="3" bestFit="1" customWidth="1"/>
    <col min="15116" max="15360" width="9" style="3"/>
    <col min="15361" max="15361" width="6.33203125" style="3" customWidth="1"/>
    <col min="15362" max="15362" width="74.1640625" style="3" customWidth="1"/>
    <col min="15363" max="15363" width="7.5" style="3" customWidth="1"/>
    <col min="15364" max="15364" width="7" style="3" customWidth="1"/>
    <col min="15365" max="15365" width="10" style="3" bestFit="1" customWidth="1"/>
    <col min="15366" max="15366" width="10.6640625" style="3" bestFit="1" customWidth="1"/>
    <col min="15367" max="15367" width="8.83203125" style="3" customWidth="1"/>
    <col min="15368" max="15368" width="10.83203125" style="3" customWidth="1"/>
    <col min="15369" max="15369" width="14.83203125" style="3" customWidth="1"/>
    <col min="15370" max="15370" width="8.6640625" style="3" customWidth="1"/>
    <col min="15371" max="15371" width="10.33203125" style="3" bestFit="1" customWidth="1"/>
    <col min="15372" max="15616" width="9" style="3"/>
    <col min="15617" max="15617" width="6.33203125" style="3" customWidth="1"/>
    <col min="15618" max="15618" width="74.1640625" style="3" customWidth="1"/>
    <col min="15619" max="15619" width="7.5" style="3" customWidth="1"/>
    <col min="15620" max="15620" width="7" style="3" customWidth="1"/>
    <col min="15621" max="15621" width="10" style="3" bestFit="1" customWidth="1"/>
    <col min="15622" max="15622" width="10.6640625" style="3" bestFit="1" customWidth="1"/>
    <col min="15623" max="15623" width="8.83203125" style="3" customWidth="1"/>
    <col min="15624" max="15624" width="10.83203125" style="3" customWidth="1"/>
    <col min="15625" max="15625" width="14.83203125" style="3" customWidth="1"/>
    <col min="15626" max="15626" width="8.6640625" style="3" customWidth="1"/>
    <col min="15627" max="15627" width="10.33203125" style="3" bestFit="1" customWidth="1"/>
    <col min="15628" max="15872" width="9" style="3"/>
    <col min="15873" max="15873" width="6.33203125" style="3" customWidth="1"/>
    <col min="15874" max="15874" width="74.1640625" style="3" customWidth="1"/>
    <col min="15875" max="15875" width="7.5" style="3" customWidth="1"/>
    <col min="15876" max="15876" width="7" style="3" customWidth="1"/>
    <col min="15877" max="15877" width="10" style="3" bestFit="1" customWidth="1"/>
    <col min="15878" max="15878" width="10.6640625" style="3" bestFit="1" customWidth="1"/>
    <col min="15879" max="15879" width="8.83203125" style="3" customWidth="1"/>
    <col min="15880" max="15880" width="10.83203125" style="3" customWidth="1"/>
    <col min="15881" max="15881" width="14.83203125" style="3" customWidth="1"/>
    <col min="15882" max="15882" width="8.6640625" style="3" customWidth="1"/>
    <col min="15883" max="15883" width="10.33203125" style="3" bestFit="1" customWidth="1"/>
    <col min="15884" max="16128" width="9" style="3"/>
    <col min="16129" max="16129" width="6.33203125" style="3" customWidth="1"/>
    <col min="16130" max="16130" width="74.1640625" style="3" customWidth="1"/>
    <col min="16131" max="16131" width="7.5" style="3" customWidth="1"/>
    <col min="16132" max="16132" width="7" style="3" customWidth="1"/>
    <col min="16133" max="16133" width="10" style="3" bestFit="1" customWidth="1"/>
    <col min="16134" max="16134" width="10.6640625" style="3" bestFit="1" customWidth="1"/>
    <col min="16135" max="16135" width="8.83203125" style="3" customWidth="1"/>
    <col min="16136" max="16136" width="10.83203125" style="3" customWidth="1"/>
    <col min="16137" max="16137" width="14.83203125" style="3" customWidth="1"/>
    <col min="16138" max="16138" width="8.6640625" style="3" customWidth="1"/>
    <col min="16139" max="16139" width="10.33203125" style="3" bestFit="1" customWidth="1"/>
    <col min="16140" max="16384" width="9" style="3"/>
  </cols>
  <sheetData>
    <row r="1" spans="1:10" s="39" customFormat="1" x14ac:dyDescent="0.5">
      <c r="A1" s="106"/>
      <c r="B1" s="185"/>
      <c r="E1" s="97"/>
      <c r="I1" s="39" t="s">
        <v>62</v>
      </c>
      <c r="J1" s="322">
        <v>1</v>
      </c>
    </row>
    <row r="2" spans="1:10" s="39" customFormat="1" x14ac:dyDescent="0.5">
      <c r="A2" s="398" t="s">
        <v>63</v>
      </c>
      <c r="B2" s="398"/>
      <c r="C2" s="398"/>
      <c r="D2" s="398"/>
      <c r="E2" s="398"/>
      <c r="F2" s="398"/>
      <c r="G2" s="398"/>
      <c r="H2" s="398"/>
      <c r="I2" s="398"/>
      <c r="J2" s="398"/>
    </row>
    <row r="3" spans="1:10" s="42" customFormat="1" ht="24" x14ac:dyDescent="0.55000000000000004">
      <c r="A3" s="399" t="s">
        <v>68</v>
      </c>
      <c r="B3" s="399"/>
      <c r="C3" s="399"/>
      <c r="D3" s="399"/>
      <c r="E3" s="399"/>
      <c r="F3" s="399"/>
      <c r="G3" s="399"/>
      <c r="H3" s="41"/>
      <c r="I3" s="41"/>
      <c r="J3" s="323"/>
    </row>
    <row r="4" spans="1:10" s="42" customFormat="1" ht="24" x14ac:dyDescent="0.55000000000000004">
      <c r="A4" s="400" t="s">
        <v>1715</v>
      </c>
      <c r="B4" s="400"/>
      <c r="C4" s="400"/>
      <c r="D4" s="400"/>
      <c r="E4" s="400"/>
      <c r="F4" s="400"/>
      <c r="G4" s="400"/>
      <c r="H4" s="43"/>
      <c r="I4" s="43"/>
      <c r="J4" s="324"/>
    </row>
    <row r="5" spans="1:10" s="42" customFormat="1" ht="24" x14ac:dyDescent="0.55000000000000004">
      <c r="A5" s="400" t="s">
        <v>1714</v>
      </c>
      <c r="B5" s="400"/>
      <c r="C5" s="44"/>
      <c r="D5" s="44" t="s">
        <v>64</v>
      </c>
      <c r="E5" s="98"/>
      <c r="F5" s="44"/>
      <c r="G5" s="44"/>
      <c r="H5" s="43"/>
      <c r="I5" s="43"/>
      <c r="J5" s="324"/>
    </row>
    <row r="6" spans="1:10" s="42" customFormat="1" ht="24" x14ac:dyDescent="0.55000000000000004">
      <c r="A6" s="400" t="s">
        <v>1713</v>
      </c>
      <c r="B6" s="400"/>
      <c r="C6" s="400"/>
      <c r="D6" s="400"/>
      <c r="E6" s="400"/>
      <c r="F6" s="400"/>
      <c r="G6" s="400"/>
      <c r="H6" s="43"/>
      <c r="I6" s="43"/>
      <c r="J6" s="324"/>
    </row>
    <row r="7" spans="1:10" s="42" customFormat="1" ht="24" x14ac:dyDescent="0.55000000000000004">
      <c r="A7" s="312" t="s">
        <v>1712</v>
      </c>
      <c r="B7" s="186"/>
      <c r="C7" s="45"/>
      <c r="D7" s="312" t="s">
        <v>65</v>
      </c>
      <c r="E7" s="99"/>
      <c r="F7" s="46" t="s">
        <v>66</v>
      </c>
      <c r="G7" s="312"/>
      <c r="H7" s="43"/>
      <c r="I7" s="43"/>
      <c r="J7" s="325">
        <f ca="1">TODAY()</f>
        <v>44125</v>
      </c>
    </row>
    <row r="8" spans="1:10" s="39" customFormat="1" ht="22.5" thickBot="1" x14ac:dyDescent="0.55000000000000004">
      <c r="B8" s="185"/>
      <c r="J8" s="185" t="s">
        <v>67</v>
      </c>
    </row>
    <row r="9" spans="1:10" s="36" customFormat="1" ht="18.75" thickTop="1" x14ac:dyDescent="0.4">
      <c r="A9" s="395" t="s">
        <v>59</v>
      </c>
      <c r="B9" s="393" t="s">
        <v>1</v>
      </c>
      <c r="C9" s="395" t="s">
        <v>2</v>
      </c>
      <c r="D9" s="395" t="s">
        <v>3</v>
      </c>
      <c r="E9" s="392" t="s">
        <v>8</v>
      </c>
      <c r="F9" s="392"/>
      <c r="G9" s="392" t="s">
        <v>60</v>
      </c>
      <c r="H9" s="392"/>
      <c r="I9" s="35" t="s">
        <v>21</v>
      </c>
      <c r="J9" s="393" t="s">
        <v>5</v>
      </c>
    </row>
    <row r="10" spans="1:10" s="36" customFormat="1" ht="22.5" thickBot="1" x14ac:dyDescent="0.55000000000000004">
      <c r="A10" s="396"/>
      <c r="B10" s="394"/>
      <c r="C10" s="396"/>
      <c r="D10" s="396"/>
      <c r="E10" s="37" t="s">
        <v>61</v>
      </c>
      <c r="F10" s="37" t="s">
        <v>4</v>
      </c>
      <c r="G10" s="166" t="s">
        <v>61</v>
      </c>
      <c r="H10" s="37" t="s">
        <v>4</v>
      </c>
      <c r="I10" s="38" t="s">
        <v>0</v>
      </c>
      <c r="J10" s="394"/>
    </row>
    <row r="11" spans="1:10" ht="22.5" thickTop="1" x14ac:dyDescent="0.5">
      <c r="A11" s="96"/>
      <c r="B11" s="210" t="s">
        <v>332</v>
      </c>
      <c r="C11" s="9"/>
      <c r="D11" s="10"/>
      <c r="E11" s="101"/>
      <c r="F11" s="9"/>
      <c r="G11" s="9"/>
      <c r="H11" s="11"/>
      <c r="I11" s="9"/>
      <c r="J11" s="328"/>
    </row>
    <row r="12" spans="1:10" ht="43.5" x14ac:dyDescent="0.5">
      <c r="A12" s="126">
        <v>11.1</v>
      </c>
      <c r="B12" s="135" t="s">
        <v>760</v>
      </c>
      <c r="C12" s="9"/>
      <c r="D12" s="10"/>
      <c r="E12" s="48"/>
      <c r="F12" s="13"/>
      <c r="G12" s="9"/>
      <c r="H12" s="11"/>
      <c r="I12" s="9"/>
      <c r="J12" s="328"/>
    </row>
    <row r="13" spans="1:10" ht="37.5" x14ac:dyDescent="0.5">
      <c r="A13" s="10"/>
      <c r="B13" s="14" t="s">
        <v>457</v>
      </c>
      <c r="C13" s="9"/>
      <c r="D13" s="10" t="s">
        <v>9</v>
      </c>
      <c r="E13" s="48">
        <v>285</v>
      </c>
      <c r="F13" s="171">
        <f>C13*E13</f>
        <v>0</v>
      </c>
      <c r="G13" s="9">
        <v>89</v>
      </c>
      <c r="H13" s="171">
        <f>C13*G13</f>
        <v>0</v>
      </c>
      <c r="I13" s="172">
        <f>F13+H13</f>
        <v>0</v>
      </c>
      <c r="J13" s="328" t="s">
        <v>744</v>
      </c>
    </row>
    <row r="14" spans="1:10" ht="37.5" x14ac:dyDescent="0.5">
      <c r="A14" s="10"/>
      <c r="B14" s="14" t="s">
        <v>458</v>
      </c>
      <c r="C14" s="9"/>
      <c r="D14" s="10" t="s">
        <v>9</v>
      </c>
      <c r="E14" s="48">
        <v>584</v>
      </c>
      <c r="F14" s="171">
        <f>C14*E14</f>
        <v>0</v>
      </c>
      <c r="G14" s="9">
        <v>167</v>
      </c>
      <c r="H14" s="171">
        <f>C14*G14</f>
        <v>0</v>
      </c>
      <c r="I14" s="172">
        <f>F14+H14</f>
        <v>0</v>
      </c>
      <c r="J14" s="328" t="s">
        <v>745</v>
      </c>
    </row>
    <row r="15" spans="1:10" s="39" customFormat="1" ht="18.75" customHeight="1" x14ac:dyDescent="0.5">
      <c r="A15" s="49"/>
      <c r="B15" s="16" t="s">
        <v>459</v>
      </c>
      <c r="C15" s="9"/>
      <c r="D15" s="10" t="s">
        <v>9</v>
      </c>
      <c r="E15" s="47">
        <v>265</v>
      </c>
      <c r="F15" s="101">
        <f t="shared" ref="F15" si="0">C15*E15</f>
        <v>0</v>
      </c>
      <c r="G15" s="9">
        <v>150</v>
      </c>
      <c r="H15" s="48">
        <f t="shared" ref="H15" si="1">G15*C15</f>
        <v>0</v>
      </c>
      <c r="I15" s="101">
        <f t="shared" ref="I15" si="2">F15+H15</f>
        <v>0</v>
      </c>
      <c r="J15" s="19" t="s">
        <v>746</v>
      </c>
    </row>
    <row r="16" spans="1:10" s="39" customFormat="1" ht="18.75" customHeight="1" x14ac:dyDescent="0.5">
      <c r="A16" s="49"/>
      <c r="B16" s="16" t="s">
        <v>456</v>
      </c>
      <c r="C16" s="9"/>
      <c r="D16" s="10" t="s">
        <v>9</v>
      </c>
      <c r="E16" s="47">
        <v>320</v>
      </c>
      <c r="F16" s="101">
        <f t="shared" ref="F16" si="3">C16*E16</f>
        <v>0</v>
      </c>
      <c r="G16" s="9">
        <v>220</v>
      </c>
      <c r="H16" s="48">
        <f t="shared" ref="H16" si="4">G16*C16</f>
        <v>0</v>
      </c>
      <c r="I16" s="101">
        <f t="shared" ref="I16" si="5">F16+H16</f>
        <v>0</v>
      </c>
      <c r="J16" s="19"/>
    </row>
    <row r="17" spans="1:10" x14ac:dyDescent="0.5">
      <c r="A17" s="10"/>
      <c r="B17" s="14"/>
      <c r="C17" s="9"/>
      <c r="D17" s="10"/>
      <c r="E17" s="48"/>
      <c r="F17" s="13"/>
      <c r="G17" s="9"/>
      <c r="H17" s="11"/>
      <c r="I17" s="9"/>
      <c r="J17" s="328"/>
    </row>
    <row r="18" spans="1:10" x14ac:dyDescent="0.5">
      <c r="A18" s="126">
        <v>11.2</v>
      </c>
      <c r="B18" s="135" t="s">
        <v>761</v>
      </c>
      <c r="C18" s="9"/>
      <c r="D18" s="10"/>
      <c r="E18" s="48"/>
      <c r="F18" s="13"/>
      <c r="G18" s="9"/>
      <c r="H18" s="11"/>
      <c r="I18" s="9"/>
      <c r="J18" s="328"/>
    </row>
    <row r="19" spans="1:10" x14ac:dyDescent="0.5">
      <c r="A19" s="10"/>
      <c r="B19" s="14" t="s">
        <v>749</v>
      </c>
      <c r="C19" s="9"/>
      <c r="D19" s="10" t="s">
        <v>9</v>
      </c>
      <c r="E19" s="48">
        <v>249</v>
      </c>
      <c r="F19" s="171">
        <f>C19*E19</f>
        <v>0</v>
      </c>
      <c r="G19" s="9">
        <v>120</v>
      </c>
      <c r="H19" s="171">
        <f>C19*G19</f>
        <v>0</v>
      </c>
      <c r="I19" s="172">
        <f>F19+H19</f>
        <v>0</v>
      </c>
      <c r="J19" s="328"/>
    </row>
    <row r="20" spans="1:10" x14ac:dyDescent="0.5">
      <c r="A20" s="10"/>
      <c r="B20" s="14" t="s">
        <v>750</v>
      </c>
      <c r="C20" s="9"/>
      <c r="D20" s="10" t="s">
        <v>9</v>
      </c>
      <c r="E20" s="48">
        <v>249</v>
      </c>
      <c r="F20" s="171">
        <f t="shared" ref="F20:F26" si="6">C20*E20</f>
        <v>0</v>
      </c>
      <c r="G20" s="9">
        <v>149</v>
      </c>
      <c r="H20" s="171">
        <f t="shared" ref="H20:H26" si="7">C20*G20</f>
        <v>0</v>
      </c>
      <c r="I20" s="172">
        <f t="shared" ref="I20:I26" si="8">F20+H20</f>
        <v>0</v>
      </c>
      <c r="J20" s="328"/>
    </row>
    <row r="21" spans="1:10" ht="37.5" x14ac:dyDescent="0.5">
      <c r="A21" s="10"/>
      <c r="B21" s="14" t="s">
        <v>380</v>
      </c>
      <c r="C21" s="9"/>
      <c r="D21" s="10" t="s">
        <v>9</v>
      </c>
      <c r="E21" s="48">
        <v>122</v>
      </c>
      <c r="F21" s="171">
        <f t="shared" si="6"/>
        <v>0</v>
      </c>
      <c r="G21" s="9">
        <v>80</v>
      </c>
      <c r="H21" s="171">
        <f t="shared" si="7"/>
        <v>0</v>
      </c>
      <c r="I21" s="172">
        <f t="shared" si="8"/>
        <v>0</v>
      </c>
      <c r="J21" s="328" t="s">
        <v>756</v>
      </c>
    </row>
    <row r="22" spans="1:10" x14ac:dyDescent="0.5">
      <c r="A22" s="10"/>
      <c r="B22" s="14" t="s">
        <v>751</v>
      </c>
      <c r="C22" s="9"/>
      <c r="D22" s="10" t="s">
        <v>9</v>
      </c>
      <c r="E22" s="48">
        <v>122</v>
      </c>
      <c r="F22" s="171">
        <f t="shared" si="6"/>
        <v>0</v>
      </c>
      <c r="G22" s="9">
        <v>89</v>
      </c>
      <c r="H22" s="171">
        <f t="shared" si="7"/>
        <v>0</v>
      </c>
      <c r="I22" s="172">
        <f t="shared" si="8"/>
        <v>0</v>
      </c>
      <c r="J22" s="328"/>
    </row>
    <row r="23" spans="1:10" ht="37.5" x14ac:dyDescent="0.5">
      <c r="A23" s="10"/>
      <c r="B23" s="14" t="s">
        <v>752</v>
      </c>
      <c r="C23" s="9"/>
      <c r="D23" s="10" t="s">
        <v>9</v>
      </c>
      <c r="E23" s="48">
        <v>208</v>
      </c>
      <c r="F23" s="171">
        <f t="shared" si="6"/>
        <v>0</v>
      </c>
      <c r="G23" s="9">
        <v>86</v>
      </c>
      <c r="H23" s="171">
        <f t="shared" si="7"/>
        <v>0</v>
      </c>
      <c r="I23" s="172">
        <f t="shared" si="8"/>
        <v>0</v>
      </c>
      <c r="J23" s="328" t="s">
        <v>757</v>
      </c>
    </row>
    <row r="24" spans="1:10" x14ac:dyDescent="0.5">
      <c r="A24" s="10"/>
      <c r="B24" s="14" t="s">
        <v>753</v>
      </c>
      <c r="C24" s="9"/>
      <c r="D24" s="10" t="s">
        <v>9</v>
      </c>
      <c r="E24" s="48">
        <v>208</v>
      </c>
      <c r="F24" s="171">
        <f t="shared" si="6"/>
        <v>0</v>
      </c>
      <c r="G24" s="9">
        <v>89</v>
      </c>
      <c r="H24" s="171">
        <f t="shared" si="7"/>
        <v>0</v>
      </c>
      <c r="I24" s="172">
        <f t="shared" si="8"/>
        <v>0</v>
      </c>
      <c r="J24" s="328"/>
    </row>
    <row r="25" spans="1:10" ht="37.5" x14ac:dyDescent="0.5">
      <c r="A25" s="10"/>
      <c r="B25" s="14" t="s">
        <v>754</v>
      </c>
      <c r="C25" s="9"/>
      <c r="D25" s="10" t="s">
        <v>9</v>
      </c>
      <c r="E25" s="48">
        <v>294</v>
      </c>
      <c r="F25" s="171">
        <f t="shared" si="6"/>
        <v>0</v>
      </c>
      <c r="G25" s="9">
        <v>98</v>
      </c>
      <c r="H25" s="171">
        <f t="shared" si="7"/>
        <v>0</v>
      </c>
      <c r="I25" s="172">
        <f t="shared" si="8"/>
        <v>0</v>
      </c>
      <c r="J25" s="328" t="s">
        <v>758</v>
      </c>
    </row>
    <row r="26" spans="1:10" x14ac:dyDescent="0.5">
      <c r="A26" s="10"/>
      <c r="B26" s="14" t="s">
        <v>755</v>
      </c>
      <c r="C26" s="9"/>
      <c r="D26" s="10" t="s">
        <v>9</v>
      </c>
      <c r="E26" s="48">
        <v>294</v>
      </c>
      <c r="F26" s="171">
        <f t="shared" si="6"/>
        <v>0</v>
      </c>
      <c r="G26" s="9">
        <v>105</v>
      </c>
      <c r="H26" s="171">
        <f t="shared" si="7"/>
        <v>0</v>
      </c>
      <c r="I26" s="172">
        <f t="shared" si="8"/>
        <v>0</v>
      </c>
      <c r="J26" s="328"/>
    </row>
    <row r="27" spans="1:10" x14ac:dyDescent="0.5">
      <c r="A27" s="10"/>
      <c r="B27" s="14"/>
      <c r="C27" s="9"/>
      <c r="D27" s="10"/>
      <c r="E27" s="48"/>
      <c r="F27" s="171"/>
      <c r="G27" s="9"/>
      <c r="H27" s="171"/>
      <c r="I27" s="172"/>
      <c r="J27" s="328"/>
    </row>
    <row r="28" spans="1:10" x14ac:dyDescent="0.5">
      <c r="A28" s="191"/>
      <c r="B28" s="368"/>
      <c r="C28" s="190"/>
      <c r="D28" s="191"/>
      <c r="E28" s="354"/>
      <c r="F28" s="390"/>
      <c r="G28" s="360"/>
      <c r="H28" s="390"/>
      <c r="I28" s="391"/>
      <c r="J28" s="361"/>
    </row>
    <row r="29" spans="1:10" x14ac:dyDescent="0.5">
      <c r="A29" s="191"/>
      <c r="B29" s="368"/>
      <c r="C29" s="190"/>
      <c r="D29" s="191"/>
      <c r="E29" s="354"/>
      <c r="F29" s="390"/>
      <c r="G29" s="360"/>
      <c r="H29" s="390"/>
      <c r="I29" s="391"/>
      <c r="J29" s="361"/>
    </row>
    <row r="30" spans="1:10" x14ac:dyDescent="0.5">
      <c r="A30" s="191"/>
      <c r="B30" s="368"/>
      <c r="C30" s="190"/>
      <c r="D30" s="191"/>
      <c r="E30" s="354"/>
      <c r="F30" s="390"/>
      <c r="G30" s="360"/>
      <c r="H30" s="390"/>
      <c r="I30" s="391"/>
      <c r="J30" s="361"/>
    </row>
    <row r="31" spans="1:10" ht="22.5" thickBot="1" x14ac:dyDescent="0.55000000000000004">
      <c r="A31" s="191"/>
      <c r="B31" s="368"/>
      <c r="C31" s="190"/>
      <c r="D31" s="191"/>
      <c r="E31" s="354"/>
      <c r="F31" s="390"/>
      <c r="G31" s="360"/>
      <c r="H31" s="390"/>
      <c r="I31" s="391"/>
      <c r="J31" s="361"/>
    </row>
    <row r="32" spans="1:10" s="36" customFormat="1" ht="18.75" thickTop="1" x14ac:dyDescent="0.4">
      <c r="A32" s="395" t="s">
        <v>59</v>
      </c>
      <c r="B32" s="393" t="s">
        <v>1</v>
      </c>
      <c r="C32" s="395" t="s">
        <v>2</v>
      </c>
      <c r="D32" s="395" t="s">
        <v>3</v>
      </c>
      <c r="E32" s="392" t="s">
        <v>8</v>
      </c>
      <c r="F32" s="392"/>
      <c r="G32" s="392" t="s">
        <v>60</v>
      </c>
      <c r="H32" s="392"/>
      <c r="I32" s="35" t="s">
        <v>21</v>
      </c>
      <c r="J32" s="393" t="s">
        <v>5</v>
      </c>
    </row>
    <row r="33" spans="1:18" s="36" customFormat="1" ht="22.5" thickBot="1" x14ac:dyDescent="0.55000000000000004">
      <c r="A33" s="396"/>
      <c r="B33" s="394"/>
      <c r="C33" s="396"/>
      <c r="D33" s="396"/>
      <c r="E33" s="37" t="s">
        <v>61</v>
      </c>
      <c r="F33" s="37" t="s">
        <v>4</v>
      </c>
      <c r="G33" s="166" t="s">
        <v>61</v>
      </c>
      <c r="H33" s="37" t="s">
        <v>4</v>
      </c>
      <c r="I33" s="38" t="s">
        <v>0</v>
      </c>
      <c r="J33" s="394"/>
    </row>
    <row r="34" spans="1:18" ht="44.25" thickTop="1" x14ac:dyDescent="0.5">
      <c r="A34" s="126">
        <v>11.3</v>
      </c>
      <c r="B34" s="135" t="s">
        <v>762</v>
      </c>
      <c r="C34" s="9"/>
      <c r="D34" s="10"/>
      <c r="E34" s="48"/>
      <c r="F34" s="13"/>
      <c r="G34" s="9"/>
      <c r="H34" s="11"/>
      <c r="I34" s="9"/>
      <c r="J34" s="328"/>
      <c r="L34" s="3">
        <v>8.33</v>
      </c>
      <c r="M34" s="3" t="s">
        <v>1716</v>
      </c>
      <c r="P34" s="3">
        <v>25</v>
      </c>
      <c r="R34" s="3">
        <v>3</v>
      </c>
    </row>
    <row r="35" spans="1:18" ht="37.5" x14ac:dyDescent="0.5">
      <c r="A35" s="10"/>
      <c r="B35" s="178" t="s">
        <v>763</v>
      </c>
      <c r="C35" s="9"/>
      <c r="D35" s="10" t="s">
        <v>9</v>
      </c>
      <c r="E35" s="48">
        <v>140</v>
      </c>
      <c r="F35" s="171">
        <f>C35*E35</f>
        <v>0</v>
      </c>
      <c r="G35" s="9">
        <v>56</v>
      </c>
      <c r="H35" s="171">
        <f>C35*G35</f>
        <v>0</v>
      </c>
      <c r="I35" s="172">
        <f>F35+H35</f>
        <v>0</v>
      </c>
      <c r="J35" s="328" t="s">
        <v>770</v>
      </c>
      <c r="L35" s="3">
        <v>21</v>
      </c>
      <c r="N35" s="3">
        <v>18</v>
      </c>
    </row>
    <row r="36" spans="1:18" ht="37.5" x14ac:dyDescent="0.5">
      <c r="A36" s="10"/>
      <c r="B36" s="178" t="s">
        <v>764</v>
      </c>
      <c r="C36" s="9"/>
      <c r="D36" s="10" t="s">
        <v>9</v>
      </c>
      <c r="E36" s="48">
        <v>187</v>
      </c>
      <c r="F36" s="171">
        <f t="shared" ref="F36:F40" si="9">C36*E36</f>
        <v>0</v>
      </c>
      <c r="G36" s="9">
        <v>60</v>
      </c>
      <c r="H36" s="171">
        <f t="shared" ref="H36:H40" si="10">C36*G36</f>
        <v>0</v>
      </c>
      <c r="I36" s="172">
        <f t="shared" ref="I36:I40" si="11">F36+H36</f>
        <v>0</v>
      </c>
      <c r="J36" s="328" t="s">
        <v>771</v>
      </c>
      <c r="P36" s="3">
        <v>210</v>
      </c>
      <c r="R36" s="3">
        <v>120</v>
      </c>
    </row>
    <row r="37" spans="1:18" ht="37.5" x14ac:dyDescent="0.5">
      <c r="A37" s="10"/>
      <c r="B37" s="178" t="s">
        <v>759</v>
      </c>
      <c r="C37" s="9"/>
      <c r="D37" s="10" t="s">
        <v>9</v>
      </c>
      <c r="E37" s="48">
        <v>165</v>
      </c>
      <c r="F37" s="171">
        <f t="shared" si="9"/>
        <v>0</v>
      </c>
      <c r="G37" s="9">
        <v>56</v>
      </c>
      <c r="H37" s="171">
        <f t="shared" si="10"/>
        <v>0</v>
      </c>
      <c r="I37" s="172">
        <f t="shared" si="11"/>
        <v>0</v>
      </c>
      <c r="J37" s="328" t="s">
        <v>770</v>
      </c>
      <c r="L37" s="3">
        <v>23.4</v>
      </c>
      <c r="M37" s="3">
        <f>L37*L34</f>
        <v>194.922</v>
      </c>
      <c r="N37" s="3">
        <v>17</v>
      </c>
      <c r="O37" s="3">
        <f>N37*L34</f>
        <v>141.61000000000001</v>
      </c>
      <c r="P37" s="3">
        <f>210/25</f>
        <v>8.4</v>
      </c>
      <c r="Q37" s="3">
        <f>O37+P37</f>
        <v>150.01000000000002</v>
      </c>
      <c r="R37" s="3">
        <f>120/3</f>
        <v>40</v>
      </c>
    </row>
    <row r="38" spans="1:18" ht="37.5" x14ac:dyDescent="0.5">
      <c r="A38" s="10"/>
      <c r="B38" s="178" t="s">
        <v>765</v>
      </c>
      <c r="C38" s="9"/>
      <c r="D38" s="10" t="s">
        <v>9</v>
      </c>
      <c r="E38" s="48">
        <v>220</v>
      </c>
      <c r="F38" s="171">
        <f t="shared" si="9"/>
        <v>0</v>
      </c>
      <c r="G38" s="9">
        <v>60</v>
      </c>
      <c r="H38" s="171">
        <f t="shared" si="10"/>
        <v>0</v>
      </c>
      <c r="I38" s="172">
        <f t="shared" si="11"/>
        <v>0</v>
      </c>
      <c r="J38" s="328" t="s">
        <v>771</v>
      </c>
      <c r="L38" s="3">
        <v>31.2</v>
      </c>
      <c r="M38" s="3">
        <f>L34*L38</f>
        <v>259.89600000000002</v>
      </c>
      <c r="N38" s="3">
        <v>22.7</v>
      </c>
      <c r="O38" s="3">
        <f>N38*L34</f>
        <v>189.09100000000001</v>
      </c>
    </row>
    <row r="39" spans="1:18" ht="37.5" x14ac:dyDescent="0.5">
      <c r="A39" s="10"/>
      <c r="B39" s="178" t="s">
        <v>766</v>
      </c>
      <c r="C39" s="9"/>
      <c r="D39" s="10" t="s">
        <v>9</v>
      </c>
      <c r="E39" s="48">
        <v>292</v>
      </c>
      <c r="F39" s="171">
        <f t="shared" si="9"/>
        <v>0</v>
      </c>
      <c r="G39" s="9">
        <v>63</v>
      </c>
      <c r="H39" s="171">
        <f t="shared" si="10"/>
        <v>0</v>
      </c>
      <c r="I39" s="172">
        <f t="shared" si="11"/>
        <v>0</v>
      </c>
      <c r="J39" s="328" t="s">
        <v>768</v>
      </c>
      <c r="L39" s="3">
        <v>39</v>
      </c>
      <c r="M39" s="3">
        <f>L39*L34</f>
        <v>324.87</v>
      </c>
      <c r="N39" s="3">
        <v>28.5</v>
      </c>
      <c r="O39" s="3">
        <f>N39*L34</f>
        <v>237.405</v>
      </c>
    </row>
    <row r="40" spans="1:18" ht="37.5" x14ac:dyDescent="0.5">
      <c r="A40" s="10"/>
      <c r="B40" s="178" t="s">
        <v>767</v>
      </c>
      <c r="C40" s="9"/>
      <c r="D40" s="10" t="s">
        <v>9</v>
      </c>
      <c r="E40" s="48">
        <v>475</v>
      </c>
      <c r="F40" s="171">
        <f t="shared" si="9"/>
        <v>0</v>
      </c>
      <c r="G40" s="9">
        <v>78</v>
      </c>
      <c r="H40" s="171">
        <f t="shared" si="10"/>
        <v>0</v>
      </c>
      <c r="I40" s="172">
        <f t="shared" si="11"/>
        <v>0</v>
      </c>
      <c r="J40" s="328" t="s">
        <v>769</v>
      </c>
      <c r="L40" s="3">
        <v>62.4</v>
      </c>
      <c r="M40" s="3">
        <f>L40*L34</f>
        <v>519.79200000000003</v>
      </c>
      <c r="N40" s="3">
        <v>45.3</v>
      </c>
      <c r="O40" s="3">
        <f>N40*L34</f>
        <v>377.34899999999999</v>
      </c>
    </row>
    <row r="41" spans="1:18" x14ac:dyDescent="0.5">
      <c r="A41" s="10"/>
      <c r="B41" s="14"/>
      <c r="C41" s="9"/>
      <c r="D41" s="10"/>
      <c r="E41" s="48"/>
      <c r="F41" s="13"/>
      <c r="G41" s="9"/>
      <c r="H41" s="11"/>
      <c r="I41" s="9"/>
      <c r="J41" s="328"/>
    </row>
    <row r="42" spans="1:18" x14ac:dyDescent="0.5">
      <c r="A42" s="126">
        <v>11.4</v>
      </c>
      <c r="B42" s="135" t="s">
        <v>772</v>
      </c>
      <c r="C42" s="9"/>
      <c r="D42" s="10"/>
      <c r="E42" s="48"/>
      <c r="F42" s="13"/>
      <c r="G42" s="9"/>
      <c r="H42" s="11"/>
      <c r="I42" s="9"/>
      <c r="J42" s="328"/>
    </row>
    <row r="43" spans="1:18" ht="43.5" x14ac:dyDescent="0.5">
      <c r="A43" s="10"/>
      <c r="B43" s="178" t="s">
        <v>773</v>
      </c>
      <c r="C43" s="9"/>
      <c r="D43" s="10" t="s">
        <v>9</v>
      </c>
      <c r="E43" s="48">
        <v>645</v>
      </c>
      <c r="F43" s="171">
        <f>C43*E43</f>
        <v>0</v>
      </c>
      <c r="G43" s="418" t="s">
        <v>403</v>
      </c>
      <c r="H43" s="419"/>
      <c r="I43" s="172">
        <f>F43+H43</f>
        <v>0</v>
      </c>
      <c r="J43" s="328"/>
    </row>
    <row r="44" spans="1:18" x14ac:dyDescent="0.5">
      <c r="A44" s="10"/>
      <c r="B44" s="178"/>
      <c r="C44" s="9"/>
      <c r="D44" s="10"/>
      <c r="E44" s="48"/>
      <c r="F44" s="171"/>
      <c r="G44" s="9"/>
      <c r="H44" s="171"/>
      <c r="I44" s="172"/>
      <c r="J44" s="328"/>
    </row>
    <row r="45" spans="1:18" x14ac:dyDescent="0.5">
      <c r="A45" s="96"/>
      <c r="B45" s="210" t="s">
        <v>338</v>
      </c>
      <c r="C45" s="9"/>
      <c r="D45" s="10"/>
      <c r="E45" s="101"/>
      <c r="F45" s="9"/>
      <c r="G45" s="9"/>
      <c r="H45" s="11"/>
      <c r="I45" s="9"/>
      <c r="J45" s="328"/>
    </row>
    <row r="46" spans="1:18" ht="43.5" x14ac:dyDescent="0.5">
      <c r="A46" s="10"/>
      <c r="B46" s="14" t="s">
        <v>774</v>
      </c>
      <c r="C46" s="9"/>
      <c r="D46" s="10" t="s">
        <v>9</v>
      </c>
      <c r="E46" s="48">
        <v>75</v>
      </c>
      <c r="F46" s="23">
        <f t="shared" ref="F46:F51" si="12">E46*C46</f>
        <v>0</v>
      </c>
      <c r="G46" s="9">
        <v>82</v>
      </c>
      <c r="H46" s="23">
        <f t="shared" ref="H46:H51" si="13">G46*C46</f>
        <v>0</v>
      </c>
      <c r="I46" s="23">
        <f t="shared" ref="I46:I51" si="14">H46+F46</f>
        <v>0</v>
      </c>
      <c r="J46" s="328"/>
    </row>
    <row r="47" spans="1:18" ht="43.5" x14ac:dyDescent="0.5">
      <c r="A47" s="10"/>
      <c r="B47" s="14" t="s">
        <v>775</v>
      </c>
      <c r="C47" s="9"/>
      <c r="D47" s="10" t="s">
        <v>9</v>
      </c>
      <c r="E47" s="48">
        <v>75</v>
      </c>
      <c r="F47" s="23">
        <f t="shared" si="12"/>
        <v>0</v>
      </c>
      <c r="G47" s="9">
        <v>95</v>
      </c>
      <c r="H47" s="23">
        <f t="shared" si="13"/>
        <v>0</v>
      </c>
      <c r="I47" s="23">
        <f t="shared" si="14"/>
        <v>0</v>
      </c>
      <c r="J47" s="328"/>
    </row>
    <row r="48" spans="1:18" ht="43.5" x14ac:dyDescent="0.5">
      <c r="A48" s="10"/>
      <c r="B48" s="14" t="s">
        <v>776</v>
      </c>
      <c r="C48" s="9"/>
      <c r="D48" s="10" t="s">
        <v>9</v>
      </c>
      <c r="E48" s="48">
        <v>78</v>
      </c>
      <c r="F48" s="23">
        <f t="shared" si="12"/>
        <v>0</v>
      </c>
      <c r="G48" s="9">
        <v>113</v>
      </c>
      <c r="H48" s="23">
        <f t="shared" si="13"/>
        <v>0</v>
      </c>
      <c r="I48" s="23">
        <f t="shared" si="14"/>
        <v>0</v>
      </c>
      <c r="J48" s="328"/>
    </row>
    <row r="49" spans="1:10" ht="43.5" x14ac:dyDescent="0.5">
      <c r="A49" s="10"/>
      <c r="B49" s="14" t="s">
        <v>777</v>
      </c>
      <c r="C49" s="9"/>
      <c r="D49" s="10" t="s">
        <v>9</v>
      </c>
      <c r="E49" s="48">
        <v>120</v>
      </c>
      <c r="F49" s="23">
        <f t="shared" si="12"/>
        <v>0</v>
      </c>
      <c r="G49" s="9">
        <v>80</v>
      </c>
      <c r="H49" s="23">
        <f t="shared" si="13"/>
        <v>0</v>
      </c>
      <c r="I49" s="23">
        <f t="shared" si="14"/>
        <v>0</v>
      </c>
      <c r="J49" s="328"/>
    </row>
    <row r="50" spans="1:10" x14ac:dyDescent="0.5">
      <c r="A50" s="10"/>
      <c r="B50" s="14" t="s">
        <v>747</v>
      </c>
      <c r="C50" s="9"/>
      <c r="D50" s="10" t="s">
        <v>9</v>
      </c>
      <c r="E50" s="48">
        <v>80</v>
      </c>
      <c r="F50" s="23">
        <f t="shared" si="12"/>
        <v>0</v>
      </c>
      <c r="G50" s="9">
        <v>100</v>
      </c>
      <c r="H50" s="23">
        <f t="shared" si="13"/>
        <v>0</v>
      </c>
      <c r="I50" s="23">
        <f t="shared" si="14"/>
        <v>0</v>
      </c>
      <c r="J50" s="328"/>
    </row>
    <row r="51" spans="1:10" x14ac:dyDescent="0.5">
      <c r="A51" s="10"/>
      <c r="B51" s="14" t="s">
        <v>748</v>
      </c>
      <c r="C51" s="9"/>
      <c r="D51" s="10" t="s">
        <v>9</v>
      </c>
      <c r="E51" s="48">
        <v>80</v>
      </c>
      <c r="F51" s="23">
        <f t="shared" si="12"/>
        <v>0</v>
      </c>
      <c r="G51" s="9">
        <v>115</v>
      </c>
      <c r="H51" s="23">
        <f t="shared" si="13"/>
        <v>0</v>
      </c>
      <c r="I51" s="23">
        <f t="shared" si="14"/>
        <v>0</v>
      </c>
      <c r="J51" s="328"/>
    </row>
    <row r="52" spans="1:10" x14ac:dyDescent="0.5">
      <c r="A52" s="10" t="s">
        <v>7</v>
      </c>
      <c r="B52" s="14"/>
      <c r="C52" s="9"/>
      <c r="D52" s="10"/>
      <c r="E52" s="48"/>
      <c r="F52" s="13"/>
      <c r="G52" s="9"/>
      <c r="H52" s="11"/>
      <c r="I52" s="9"/>
      <c r="J52" s="328"/>
    </row>
    <row r="53" spans="1:10" x14ac:dyDescent="0.5">
      <c r="A53" s="10" t="s">
        <v>6</v>
      </c>
      <c r="B53" s="135" t="s">
        <v>339</v>
      </c>
      <c r="C53" s="9"/>
      <c r="D53" s="10"/>
      <c r="E53" s="48"/>
      <c r="F53" s="13"/>
      <c r="G53" s="9"/>
      <c r="H53" s="11"/>
      <c r="I53" s="9"/>
      <c r="J53" s="328"/>
    </row>
    <row r="54" spans="1:10" ht="43.5" x14ac:dyDescent="0.5">
      <c r="A54" s="10"/>
      <c r="B54" s="14" t="s">
        <v>817</v>
      </c>
      <c r="C54" s="9"/>
      <c r="D54" s="10" t="s">
        <v>17</v>
      </c>
      <c r="E54" s="48">
        <v>79</v>
      </c>
      <c r="F54" s="23">
        <f>E54*C54</f>
        <v>0</v>
      </c>
      <c r="G54" s="9">
        <v>44</v>
      </c>
      <c r="H54" s="23">
        <f>G54*C54</f>
        <v>0</v>
      </c>
      <c r="I54" s="23">
        <f>H54+F54</f>
        <v>0</v>
      </c>
      <c r="J54" s="328"/>
    </row>
    <row r="55" spans="1:10" ht="43.5" x14ac:dyDescent="0.5">
      <c r="A55" s="10"/>
      <c r="B55" s="14" t="s">
        <v>818</v>
      </c>
      <c r="C55" s="9"/>
      <c r="D55" s="10" t="s">
        <v>17</v>
      </c>
      <c r="E55" s="48">
        <v>120</v>
      </c>
      <c r="F55" s="23">
        <f>E55*C55</f>
        <v>0</v>
      </c>
      <c r="G55" s="9">
        <v>62</v>
      </c>
      <c r="H55" s="23">
        <f>G55*C55</f>
        <v>0</v>
      </c>
      <c r="I55" s="23">
        <f>H55+F55</f>
        <v>0</v>
      </c>
      <c r="J55" s="328"/>
    </row>
    <row r="56" spans="1:10" x14ac:dyDescent="0.5">
      <c r="A56" s="10"/>
      <c r="B56" s="14"/>
      <c r="C56" s="9"/>
      <c r="D56" s="10"/>
      <c r="E56" s="48"/>
      <c r="F56" s="13"/>
      <c r="G56" s="9"/>
      <c r="H56" s="11"/>
      <c r="I56" s="9"/>
      <c r="J56" s="328"/>
    </row>
    <row r="57" spans="1:10" x14ac:dyDescent="0.5">
      <c r="A57" s="191"/>
      <c r="B57" s="368"/>
      <c r="C57" s="190"/>
      <c r="D57" s="191"/>
      <c r="E57" s="354"/>
      <c r="F57" s="367"/>
      <c r="G57" s="360"/>
      <c r="H57" s="355"/>
      <c r="I57" s="360"/>
      <c r="J57" s="361"/>
    </row>
    <row r="58" spans="1:10" ht="22.5" thickBot="1" x14ac:dyDescent="0.55000000000000004">
      <c r="A58" s="191"/>
      <c r="B58" s="368"/>
      <c r="C58" s="190"/>
      <c r="D58" s="191"/>
      <c r="E58" s="354"/>
      <c r="F58" s="367"/>
      <c r="G58" s="360"/>
      <c r="H58" s="355"/>
      <c r="I58" s="360"/>
      <c r="J58" s="361"/>
    </row>
    <row r="59" spans="1:10" s="36" customFormat="1" ht="18.75" thickTop="1" x14ac:dyDescent="0.4">
      <c r="A59" s="395" t="s">
        <v>59</v>
      </c>
      <c r="B59" s="393" t="s">
        <v>1</v>
      </c>
      <c r="C59" s="395" t="s">
        <v>2</v>
      </c>
      <c r="D59" s="395" t="s">
        <v>3</v>
      </c>
      <c r="E59" s="392" t="s">
        <v>8</v>
      </c>
      <c r="F59" s="392"/>
      <c r="G59" s="392" t="s">
        <v>60</v>
      </c>
      <c r="H59" s="392"/>
      <c r="I59" s="35" t="s">
        <v>21</v>
      </c>
      <c r="J59" s="393" t="s">
        <v>5</v>
      </c>
    </row>
    <row r="60" spans="1:10" s="36" customFormat="1" ht="22.5" thickBot="1" x14ac:dyDescent="0.55000000000000004">
      <c r="A60" s="396"/>
      <c r="B60" s="394"/>
      <c r="C60" s="396"/>
      <c r="D60" s="396"/>
      <c r="E60" s="37" t="s">
        <v>61</v>
      </c>
      <c r="F60" s="37" t="s">
        <v>4</v>
      </c>
      <c r="G60" s="166" t="s">
        <v>61</v>
      </c>
      <c r="H60" s="37" t="s">
        <v>4</v>
      </c>
      <c r="I60" s="38" t="s">
        <v>0</v>
      </c>
      <c r="J60" s="394"/>
    </row>
    <row r="61" spans="1:10" s="5" customFormat="1" ht="22.5" thickTop="1" x14ac:dyDescent="0.5">
      <c r="A61" s="107">
        <v>11.5</v>
      </c>
      <c r="B61" s="212" t="s">
        <v>819</v>
      </c>
      <c r="C61" s="63"/>
      <c r="D61" s="62"/>
      <c r="E61" s="48"/>
      <c r="F61" s="11"/>
      <c r="G61" s="48"/>
      <c r="H61" s="11"/>
      <c r="I61" s="109"/>
      <c r="J61" s="328"/>
    </row>
    <row r="62" spans="1:10" s="5" customFormat="1" ht="19.5" customHeight="1" x14ac:dyDescent="0.5">
      <c r="A62" s="107"/>
      <c r="B62" s="212" t="s">
        <v>414</v>
      </c>
      <c r="C62" s="63"/>
      <c r="D62" s="62"/>
      <c r="E62" s="48"/>
      <c r="F62" s="11"/>
      <c r="G62" s="48"/>
      <c r="H62" s="11"/>
      <c r="I62" s="109"/>
      <c r="J62" s="328"/>
    </row>
    <row r="63" spans="1:10" s="261" customFormat="1" ht="43.5" x14ac:dyDescent="0.45">
      <c r="A63" s="279" t="s">
        <v>822</v>
      </c>
      <c r="B63" s="207" t="s">
        <v>820</v>
      </c>
      <c r="C63" s="234"/>
      <c r="D63" s="235" t="s">
        <v>9</v>
      </c>
      <c r="E63" s="29">
        <v>250</v>
      </c>
      <c r="F63" s="180">
        <f>C63*E63</f>
        <v>0</v>
      </c>
      <c r="G63" s="29">
        <v>100</v>
      </c>
      <c r="H63" s="180">
        <f>C63*G63</f>
        <v>0</v>
      </c>
      <c r="I63" s="181">
        <f>F63+H63</f>
        <v>0</v>
      </c>
      <c r="J63" s="114"/>
    </row>
    <row r="64" spans="1:10" s="261" customFormat="1" ht="43.5" x14ac:dyDescent="0.45">
      <c r="A64" s="221" t="s">
        <v>823</v>
      </c>
      <c r="B64" s="207" t="s">
        <v>821</v>
      </c>
      <c r="C64" s="16"/>
      <c r="D64" s="32" t="s">
        <v>9</v>
      </c>
      <c r="E64" s="29">
        <v>473</v>
      </c>
      <c r="F64" s="180">
        <f t="shared" ref="F64" si="15">C64*E64</f>
        <v>0</v>
      </c>
      <c r="G64" s="30">
        <v>130</v>
      </c>
      <c r="H64" s="180">
        <f t="shared" ref="H64" si="16">C64*G64</f>
        <v>0</v>
      </c>
      <c r="I64" s="181">
        <f t="shared" ref="I64" si="17">F64+H64</f>
        <v>0</v>
      </c>
      <c r="J64" s="114"/>
    </row>
    <row r="65" spans="1:12" s="5" customFormat="1" x14ac:dyDescent="0.5">
      <c r="A65" s="107">
        <v>11.6</v>
      </c>
      <c r="B65" s="212" t="s">
        <v>824</v>
      </c>
      <c r="C65" s="63"/>
      <c r="D65" s="62"/>
      <c r="E65" s="48"/>
      <c r="F65" s="11"/>
      <c r="G65" s="48"/>
      <c r="H65" s="11"/>
      <c r="I65" s="109"/>
      <c r="J65" s="328"/>
    </row>
    <row r="66" spans="1:12" s="5" customFormat="1" x14ac:dyDescent="0.5">
      <c r="A66" s="107"/>
      <c r="B66" s="212" t="s">
        <v>827</v>
      </c>
      <c r="C66" s="63"/>
      <c r="D66" s="62"/>
      <c r="E66" s="48"/>
      <c r="F66" s="11"/>
      <c r="G66" s="48"/>
      <c r="H66" s="11"/>
      <c r="I66" s="109"/>
      <c r="J66" s="328"/>
    </row>
    <row r="67" spans="1:12" s="5" customFormat="1" ht="65.25" x14ac:dyDescent="0.5">
      <c r="A67" s="279" t="s">
        <v>838</v>
      </c>
      <c r="B67" s="75" t="s">
        <v>825</v>
      </c>
      <c r="C67" s="63"/>
      <c r="D67" s="62" t="s">
        <v>9</v>
      </c>
      <c r="E67" s="48">
        <v>307</v>
      </c>
      <c r="F67" s="171">
        <f t="shared" ref="F67" si="18">C67*E67</f>
        <v>0</v>
      </c>
      <c r="G67" s="48">
        <v>95</v>
      </c>
      <c r="H67" s="171">
        <f t="shared" ref="H67" si="19">C67*G67</f>
        <v>0</v>
      </c>
      <c r="I67" s="172">
        <f t="shared" ref="I67" si="20">F67+H67</f>
        <v>0</v>
      </c>
      <c r="J67" s="328"/>
      <c r="L67" s="198" t="e">
        <f>#REF!-E67</f>
        <v>#REF!</v>
      </c>
    </row>
    <row r="68" spans="1:12" s="5" customFormat="1" ht="42" customHeight="1" x14ac:dyDescent="0.5">
      <c r="A68" s="279" t="s">
        <v>839</v>
      </c>
      <c r="B68" s="75" t="s">
        <v>828</v>
      </c>
      <c r="C68" s="63"/>
      <c r="D68" s="62" t="s">
        <v>9</v>
      </c>
      <c r="E68" s="48">
        <v>481</v>
      </c>
      <c r="F68" s="171">
        <f t="shared" ref="F68" si="21">C68*E68</f>
        <v>0</v>
      </c>
      <c r="G68" s="48">
        <v>120</v>
      </c>
      <c r="H68" s="171">
        <f t="shared" ref="H68" si="22">C68*G68</f>
        <v>0</v>
      </c>
      <c r="I68" s="172">
        <f t="shared" ref="I68" si="23">F68+H68</f>
        <v>0</v>
      </c>
      <c r="J68" s="328"/>
    </row>
    <row r="69" spans="1:12" s="5" customFormat="1" x14ac:dyDescent="0.5">
      <c r="A69" s="279"/>
      <c r="B69" s="212" t="s">
        <v>826</v>
      </c>
      <c r="C69" s="63"/>
      <c r="D69" s="62"/>
      <c r="E69" s="48"/>
      <c r="F69" s="11"/>
      <c r="G69" s="48"/>
      <c r="H69" s="11"/>
      <c r="I69" s="109"/>
      <c r="J69" s="328"/>
    </row>
    <row r="70" spans="1:12" s="5" customFormat="1" ht="65.25" x14ac:dyDescent="0.5">
      <c r="A70" s="279" t="s">
        <v>840</v>
      </c>
      <c r="B70" s="75" t="s">
        <v>831</v>
      </c>
      <c r="C70" s="63"/>
      <c r="D70" s="62" t="s">
        <v>9</v>
      </c>
      <c r="E70" s="48">
        <f>307+163</f>
        <v>470</v>
      </c>
      <c r="F70" s="171">
        <f t="shared" ref="F70" si="24">C70*E70</f>
        <v>0</v>
      </c>
      <c r="G70" s="48">
        <v>95</v>
      </c>
      <c r="H70" s="171">
        <f t="shared" ref="H70" si="25">C70*G70</f>
        <v>0</v>
      </c>
      <c r="I70" s="172">
        <f t="shared" ref="I70" si="26">F70+H70</f>
        <v>0</v>
      </c>
      <c r="J70" s="328"/>
    </row>
    <row r="71" spans="1:12" s="5" customFormat="1" ht="63" customHeight="1" x14ac:dyDescent="0.5">
      <c r="A71" s="279" t="s">
        <v>841</v>
      </c>
      <c r="B71" s="75" t="s">
        <v>830</v>
      </c>
      <c r="C71" s="63"/>
      <c r="D71" s="62" t="s">
        <v>9</v>
      </c>
      <c r="E71" s="48">
        <f>481+163</f>
        <v>644</v>
      </c>
      <c r="F71" s="171">
        <f t="shared" ref="F71" si="27">C71*E71</f>
        <v>0</v>
      </c>
      <c r="G71" s="48">
        <v>140</v>
      </c>
      <c r="H71" s="171">
        <f t="shared" ref="H71" si="28">C71*G71</f>
        <v>0</v>
      </c>
      <c r="I71" s="172">
        <f t="shared" ref="I71" si="29">F71+H71</f>
        <v>0</v>
      </c>
      <c r="J71" s="328"/>
    </row>
    <row r="72" spans="1:12" s="5" customFormat="1" x14ac:dyDescent="0.5">
      <c r="A72" s="107"/>
      <c r="B72" s="212" t="s">
        <v>837</v>
      </c>
      <c r="C72" s="11"/>
      <c r="D72" s="62"/>
      <c r="E72" s="48"/>
      <c r="F72" s="11"/>
      <c r="G72" s="48"/>
      <c r="H72" s="11"/>
      <c r="I72" s="109"/>
      <c r="J72" s="328"/>
    </row>
    <row r="73" spans="1:12" s="5" customFormat="1" x14ac:dyDescent="0.5">
      <c r="A73" s="107"/>
      <c r="B73" s="212" t="s">
        <v>827</v>
      </c>
      <c r="C73" s="63"/>
      <c r="D73" s="62"/>
      <c r="E73" s="48"/>
      <c r="F73" s="11"/>
      <c r="G73" s="48"/>
      <c r="H73" s="11"/>
      <c r="I73" s="109"/>
      <c r="J73" s="328"/>
    </row>
    <row r="74" spans="1:12" s="5" customFormat="1" ht="43.5" x14ac:dyDescent="0.5">
      <c r="A74" s="107"/>
      <c r="B74" s="75" t="s">
        <v>835</v>
      </c>
      <c r="C74" s="63"/>
      <c r="D74" s="62" t="s">
        <v>9</v>
      </c>
      <c r="E74" s="48">
        <v>349</v>
      </c>
      <c r="F74" s="171">
        <f>C74*E74</f>
        <v>0</v>
      </c>
      <c r="G74" s="48">
        <v>95</v>
      </c>
      <c r="H74" s="171">
        <f>C74*G74</f>
        <v>0</v>
      </c>
      <c r="I74" s="172">
        <f>F74+H74</f>
        <v>0</v>
      </c>
      <c r="J74" s="328"/>
    </row>
    <row r="75" spans="1:12" s="5" customFormat="1" ht="41.25" customHeight="1" x14ac:dyDescent="0.5">
      <c r="A75" s="107"/>
      <c r="B75" s="75" t="s">
        <v>836</v>
      </c>
      <c r="C75" s="63"/>
      <c r="D75" s="62" t="s">
        <v>9</v>
      </c>
      <c r="E75" s="48">
        <v>410</v>
      </c>
      <c r="F75" s="171">
        <f>C75*E75</f>
        <v>0</v>
      </c>
      <c r="G75" s="48">
        <v>95</v>
      </c>
      <c r="H75" s="171">
        <f>C75*G75</f>
        <v>0</v>
      </c>
      <c r="I75" s="172">
        <f>F75+H75</f>
        <v>0</v>
      </c>
      <c r="J75" s="328"/>
    </row>
    <row r="76" spans="1:12" s="5" customFormat="1" ht="43.5" x14ac:dyDescent="0.5">
      <c r="A76" s="107"/>
      <c r="B76" s="75" t="s">
        <v>833</v>
      </c>
      <c r="C76" s="63"/>
      <c r="D76" s="62" t="s">
        <v>9</v>
      </c>
      <c r="E76" s="48">
        <f>450</f>
        <v>450</v>
      </c>
      <c r="F76" s="171">
        <f>C76*E76</f>
        <v>0</v>
      </c>
      <c r="G76" s="48">
        <v>95</v>
      </c>
      <c r="H76" s="171">
        <f>C76*G76</f>
        <v>0</v>
      </c>
      <c r="I76" s="172">
        <f>F76+H76</f>
        <v>0</v>
      </c>
      <c r="J76" s="328"/>
    </row>
    <row r="77" spans="1:12" s="5" customFormat="1" x14ac:dyDescent="0.5">
      <c r="A77" s="107"/>
      <c r="B77" s="212" t="s">
        <v>826</v>
      </c>
      <c r="C77" s="63"/>
      <c r="D77" s="62"/>
      <c r="E77" s="48"/>
      <c r="F77" s="11"/>
      <c r="G77" s="48"/>
      <c r="H77" s="11"/>
      <c r="I77" s="109"/>
      <c r="J77" s="328"/>
    </row>
    <row r="78" spans="1:12" s="5" customFormat="1" ht="41.25" customHeight="1" x14ac:dyDescent="0.5">
      <c r="A78" s="107"/>
      <c r="B78" s="75" t="s">
        <v>832</v>
      </c>
      <c r="C78" s="63"/>
      <c r="D78" s="62" t="s">
        <v>9</v>
      </c>
      <c r="E78" s="48">
        <f>349+163</f>
        <v>512</v>
      </c>
      <c r="F78" s="171">
        <f>C78*E78</f>
        <v>0</v>
      </c>
      <c r="G78" s="48">
        <v>95</v>
      </c>
      <c r="H78" s="171">
        <f>C78*G78</f>
        <v>0</v>
      </c>
      <c r="I78" s="172">
        <f>F78+H78</f>
        <v>0</v>
      </c>
      <c r="J78" s="328"/>
    </row>
    <row r="79" spans="1:12" s="5" customFormat="1" ht="40.5" customHeight="1" x14ac:dyDescent="0.5">
      <c r="A79" s="107"/>
      <c r="B79" s="75" t="s">
        <v>834</v>
      </c>
      <c r="C79" s="63"/>
      <c r="D79" s="62" t="s">
        <v>9</v>
      </c>
      <c r="E79" s="48">
        <f>450+163</f>
        <v>613</v>
      </c>
      <c r="F79" s="171">
        <f>C79*E79</f>
        <v>0</v>
      </c>
      <c r="G79" s="48">
        <v>95</v>
      </c>
      <c r="H79" s="171">
        <f>C79*G79</f>
        <v>0</v>
      </c>
      <c r="I79" s="172">
        <f>F79+H79</f>
        <v>0</v>
      </c>
      <c r="J79" s="328"/>
    </row>
    <row r="80" spans="1:12" s="5" customFormat="1" ht="87.75" thickBot="1" x14ac:dyDescent="0.55000000000000004">
      <c r="A80" s="279" t="s">
        <v>842</v>
      </c>
      <c r="B80" s="75" t="s">
        <v>829</v>
      </c>
      <c r="C80" s="63"/>
      <c r="D80" s="62" t="s">
        <v>9</v>
      </c>
      <c r="E80" s="48">
        <f>624+101</f>
        <v>725</v>
      </c>
      <c r="F80" s="171">
        <f t="shared" ref="F80" si="30">C80*E80</f>
        <v>0</v>
      </c>
      <c r="G80" s="48">
        <v>154</v>
      </c>
      <c r="H80" s="171">
        <f t="shared" ref="H80" si="31">C80*G80</f>
        <v>0</v>
      </c>
      <c r="I80" s="172">
        <f t="shared" ref="I80" si="32">F80+H80</f>
        <v>0</v>
      </c>
      <c r="J80" s="328"/>
    </row>
    <row r="81" spans="1:12" s="36" customFormat="1" ht="18.75" thickTop="1" x14ac:dyDescent="0.4">
      <c r="A81" s="395" t="s">
        <v>59</v>
      </c>
      <c r="B81" s="393" t="s">
        <v>1</v>
      </c>
      <c r="C81" s="395" t="s">
        <v>2</v>
      </c>
      <c r="D81" s="395" t="s">
        <v>3</v>
      </c>
      <c r="E81" s="392" t="s">
        <v>8</v>
      </c>
      <c r="F81" s="392"/>
      <c r="G81" s="392" t="s">
        <v>60</v>
      </c>
      <c r="H81" s="392"/>
      <c r="I81" s="35" t="s">
        <v>21</v>
      </c>
      <c r="J81" s="393" t="s">
        <v>5</v>
      </c>
    </row>
    <row r="82" spans="1:12" s="36" customFormat="1" ht="22.5" thickBot="1" x14ac:dyDescent="0.55000000000000004">
      <c r="A82" s="396"/>
      <c r="B82" s="394"/>
      <c r="C82" s="396"/>
      <c r="D82" s="396"/>
      <c r="E82" s="37" t="s">
        <v>61</v>
      </c>
      <c r="F82" s="37" t="s">
        <v>4</v>
      </c>
      <c r="G82" s="166" t="s">
        <v>61</v>
      </c>
      <c r="H82" s="37" t="s">
        <v>4</v>
      </c>
      <c r="I82" s="38" t="s">
        <v>0</v>
      </c>
      <c r="J82" s="394"/>
    </row>
    <row r="83" spans="1:12" s="5" customFormat="1" ht="22.5" thickTop="1" x14ac:dyDescent="0.5">
      <c r="A83" s="107">
        <v>11.7</v>
      </c>
      <c r="B83" s="212" t="s">
        <v>844</v>
      </c>
      <c r="C83" s="63"/>
      <c r="D83" s="62"/>
      <c r="E83" s="48"/>
      <c r="F83" s="11"/>
      <c r="G83" s="48"/>
      <c r="H83" s="11"/>
      <c r="I83" s="109"/>
      <c r="J83" s="328"/>
    </row>
    <row r="84" spans="1:12" s="5" customFormat="1" x14ac:dyDescent="0.5">
      <c r="A84" s="107"/>
      <c r="B84" s="212" t="s">
        <v>827</v>
      </c>
      <c r="C84" s="63"/>
      <c r="D84" s="62"/>
      <c r="E84" s="48"/>
      <c r="F84" s="11"/>
      <c r="G84" s="48"/>
      <c r="H84" s="11"/>
      <c r="I84" s="109"/>
      <c r="J84" s="328"/>
    </row>
    <row r="85" spans="1:12" s="261" customFormat="1" ht="65.25" x14ac:dyDescent="0.45">
      <c r="A85" s="279" t="s">
        <v>843</v>
      </c>
      <c r="B85" s="207" t="s">
        <v>845</v>
      </c>
      <c r="C85" s="234"/>
      <c r="D85" s="235" t="s">
        <v>9</v>
      </c>
      <c r="E85" s="29"/>
      <c r="F85" s="180">
        <f t="shared" ref="F85" si="33">C85*E85</f>
        <v>0</v>
      </c>
      <c r="G85" s="29">
        <v>120</v>
      </c>
      <c r="H85" s="180">
        <f t="shared" ref="H85" si="34">C85*G85</f>
        <v>0</v>
      </c>
      <c r="I85" s="181">
        <f t="shared" ref="I85" si="35">F85+H85</f>
        <v>0</v>
      </c>
      <c r="J85" s="114"/>
      <c r="L85" s="280" t="e">
        <f>#REF!-E85</f>
        <v>#REF!</v>
      </c>
    </row>
    <row r="86" spans="1:12" s="5" customFormat="1" x14ac:dyDescent="0.5">
      <c r="A86" s="279"/>
      <c r="B86" s="75"/>
      <c r="C86" s="63"/>
      <c r="D86" s="62"/>
      <c r="E86" s="48"/>
      <c r="F86" s="171"/>
      <c r="G86" s="48"/>
      <c r="H86" s="171"/>
      <c r="I86" s="172"/>
      <c r="J86" s="328"/>
      <c r="L86" s="198"/>
    </row>
    <row r="87" spans="1:12" s="5" customFormat="1" ht="43.5" x14ac:dyDescent="0.5">
      <c r="A87" s="107">
        <v>11.8</v>
      </c>
      <c r="B87" s="212" t="s">
        <v>846</v>
      </c>
      <c r="C87" s="63"/>
      <c r="D87" s="62"/>
      <c r="E87" s="48"/>
      <c r="F87" s="11"/>
      <c r="G87" s="48"/>
      <c r="H87" s="11"/>
      <c r="I87" s="109"/>
      <c r="J87" s="328"/>
    </row>
    <row r="88" spans="1:12" s="5" customFormat="1" x14ac:dyDescent="0.5">
      <c r="A88" s="107"/>
      <c r="B88" s="212" t="s">
        <v>851</v>
      </c>
      <c r="C88" s="63"/>
      <c r="D88" s="62"/>
      <c r="E88" s="48"/>
      <c r="F88" s="11"/>
      <c r="G88" s="48"/>
      <c r="H88" s="11"/>
      <c r="I88" s="109"/>
      <c r="J88" s="328"/>
    </row>
    <row r="89" spans="1:12" s="261" customFormat="1" ht="43.5" x14ac:dyDescent="0.45">
      <c r="A89" s="279" t="s">
        <v>849</v>
      </c>
      <c r="B89" s="207" t="s">
        <v>847</v>
      </c>
      <c r="C89" s="234"/>
      <c r="D89" s="235" t="s">
        <v>9</v>
      </c>
      <c r="E89" s="29">
        <v>440</v>
      </c>
      <c r="F89" s="180">
        <f t="shared" ref="F89" si="36">C89*E89</f>
        <v>0</v>
      </c>
      <c r="G89" s="29">
        <v>30</v>
      </c>
      <c r="H89" s="180">
        <f t="shared" ref="H89" si="37">C89*G89</f>
        <v>0</v>
      </c>
      <c r="I89" s="181">
        <f t="shared" ref="I89" si="38">F89+H89</f>
        <v>0</v>
      </c>
      <c r="J89" s="114"/>
      <c r="L89" s="280" t="e">
        <f>#REF!-E89</f>
        <v>#REF!</v>
      </c>
    </row>
    <row r="90" spans="1:12" s="261" customFormat="1" ht="43.5" x14ac:dyDescent="0.45">
      <c r="A90" s="279" t="s">
        <v>850</v>
      </c>
      <c r="B90" s="207" t="s">
        <v>848</v>
      </c>
      <c r="C90" s="234"/>
      <c r="D90" s="235" t="s">
        <v>9</v>
      </c>
      <c r="E90" s="29">
        <v>569</v>
      </c>
      <c r="F90" s="180">
        <f t="shared" ref="F90" si="39">C90*E90</f>
        <v>0</v>
      </c>
      <c r="G90" s="29">
        <v>30</v>
      </c>
      <c r="H90" s="180">
        <f t="shared" ref="H90" si="40">C90*G90</f>
        <v>0</v>
      </c>
      <c r="I90" s="181">
        <f t="shared" ref="I90" si="41">F90+H90</f>
        <v>0</v>
      </c>
      <c r="J90" s="114"/>
      <c r="L90" s="280" t="e">
        <f>#REF!-E90</f>
        <v>#REF!</v>
      </c>
    </row>
    <row r="91" spans="1:12" s="5" customFormat="1" x14ac:dyDescent="0.5">
      <c r="A91" s="279"/>
      <c r="B91" s="75"/>
      <c r="C91" s="63"/>
      <c r="D91" s="62"/>
      <c r="E91" s="48"/>
      <c r="F91" s="171"/>
      <c r="G91" s="48"/>
      <c r="H91" s="171"/>
      <c r="I91" s="172"/>
      <c r="J91" s="328"/>
      <c r="L91" s="198"/>
    </row>
    <row r="92" spans="1:12" s="5" customFormat="1" x14ac:dyDescent="0.5">
      <c r="A92" s="107">
        <v>11.9</v>
      </c>
      <c r="B92" s="212" t="s">
        <v>852</v>
      </c>
      <c r="C92" s="63"/>
      <c r="D92" s="62"/>
      <c r="E92" s="48"/>
      <c r="F92" s="11"/>
      <c r="G92" s="48"/>
      <c r="H92" s="11"/>
      <c r="I92" s="109"/>
      <c r="J92" s="328"/>
    </row>
    <row r="93" spans="1:12" s="261" customFormat="1" ht="43.5" x14ac:dyDescent="0.45">
      <c r="A93" s="279" t="s">
        <v>855</v>
      </c>
      <c r="B93" s="207" t="s">
        <v>853</v>
      </c>
      <c r="C93" s="234"/>
      <c r="D93" s="235" t="s">
        <v>9</v>
      </c>
      <c r="E93" s="29">
        <v>1600</v>
      </c>
      <c r="F93" s="180">
        <f t="shared" ref="F93:F94" si="42">C93*E93</f>
        <v>0</v>
      </c>
      <c r="G93" s="29">
        <v>300</v>
      </c>
      <c r="H93" s="180">
        <f t="shared" ref="H93:H94" si="43">C93*G93</f>
        <v>0</v>
      </c>
      <c r="I93" s="181">
        <f t="shared" ref="I93:I94" si="44">F93+H93</f>
        <v>0</v>
      </c>
      <c r="J93" s="114"/>
      <c r="L93" s="280" t="e">
        <f>#REF!-E93</f>
        <v>#REF!</v>
      </c>
    </row>
    <row r="94" spans="1:12" s="261" customFormat="1" ht="43.5" x14ac:dyDescent="0.45">
      <c r="A94" s="279" t="s">
        <v>856</v>
      </c>
      <c r="B94" s="207" t="s">
        <v>854</v>
      </c>
      <c r="C94" s="234"/>
      <c r="D94" s="235" t="s">
        <v>9</v>
      </c>
      <c r="E94" s="29">
        <v>1000</v>
      </c>
      <c r="F94" s="180">
        <f t="shared" si="42"/>
        <v>0</v>
      </c>
      <c r="G94" s="29">
        <v>300</v>
      </c>
      <c r="H94" s="180">
        <f t="shared" si="43"/>
        <v>0</v>
      </c>
      <c r="I94" s="181">
        <f t="shared" si="44"/>
        <v>0</v>
      </c>
      <c r="J94" s="114"/>
      <c r="L94" s="280" t="e">
        <f>#REF!-E94</f>
        <v>#REF!</v>
      </c>
    </row>
    <row r="95" spans="1:12" s="261" customFormat="1" ht="43.5" x14ac:dyDescent="0.45">
      <c r="A95" s="279" t="s">
        <v>857</v>
      </c>
      <c r="B95" s="207" t="s">
        <v>859</v>
      </c>
      <c r="C95" s="234"/>
      <c r="D95" s="235" t="s">
        <v>9</v>
      </c>
      <c r="E95" s="29">
        <v>2200</v>
      </c>
      <c r="F95" s="180">
        <f t="shared" ref="F95:F96" si="45">C95*E95</f>
        <v>0</v>
      </c>
      <c r="G95" s="29">
        <v>300</v>
      </c>
      <c r="H95" s="180">
        <f t="shared" ref="H95:H96" si="46">C95*G95</f>
        <v>0</v>
      </c>
      <c r="I95" s="181">
        <f t="shared" ref="I95:I96" si="47">F95+H95</f>
        <v>0</v>
      </c>
      <c r="J95" s="114"/>
      <c r="L95" s="280" t="e">
        <f>#REF!-E95</f>
        <v>#REF!</v>
      </c>
    </row>
    <row r="96" spans="1:12" s="261" customFormat="1" ht="43.5" x14ac:dyDescent="0.45">
      <c r="A96" s="279" t="s">
        <v>858</v>
      </c>
      <c r="B96" s="207" t="s">
        <v>860</v>
      </c>
      <c r="C96" s="234"/>
      <c r="D96" s="235" t="s">
        <v>9</v>
      </c>
      <c r="E96" s="29">
        <v>2500</v>
      </c>
      <c r="F96" s="180">
        <f t="shared" si="45"/>
        <v>0</v>
      </c>
      <c r="G96" s="29">
        <v>300</v>
      </c>
      <c r="H96" s="180">
        <f t="shared" si="46"/>
        <v>0</v>
      </c>
      <c r="I96" s="181">
        <f t="shared" si="47"/>
        <v>0</v>
      </c>
      <c r="J96" s="114"/>
      <c r="L96" s="280" t="e">
        <f>#REF!-E96</f>
        <v>#REF!</v>
      </c>
    </row>
    <row r="97" spans="1:12" s="261" customFormat="1" x14ac:dyDescent="0.45">
      <c r="A97" s="279"/>
      <c r="B97" s="207"/>
      <c r="C97" s="234"/>
      <c r="D97" s="235"/>
      <c r="E97" s="29"/>
      <c r="F97" s="180"/>
      <c r="G97" s="29"/>
      <c r="H97" s="180"/>
      <c r="I97" s="181"/>
      <c r="J97" s="114"/>
      <c r="L97" s="280"/>
    </row>
    <row r="98" spans="1:12" s="5" customFormat="1" x14ac:dyDescent="0.5">
      <c r="A98" s="283">
        <v>11.1</v>
      </c>
      <c r="B98" s="212" t="s">
        <v>861</v>
      </c>
      <c r="C98" s="63"/>
      <c r="D98" s="62"/>
      <c r="E98" s="48"/>
      <c r="F98" s="11"/>
      <c r="G98" s="48"/>
      <c r="H98" s="11"/>
      <c r="I98" s="109"/>
      <c r="J98" s="328"/>
    </row>
    <row r="99" spans="1:12" s="261" customFormat="1" ht="43.5" x14ac:dyDescent="0.45">
      <c r="A99" s="279" t="s">
        <v>864</v>
      </c>
      <c r="B99" s="207" t="s">
        <v>862</v>
      </c>
      <c r="C99" s="234"/>
      <c r="D99" s="235" t="s">
        <v>9</v>
      </c>
      <c r="E99" s="29">
        <v>125</v>
      </c>
      <c r="F99" s="180">
        <f t="shared" ref="F99:F100" si="48">C99*E99</f>
        <v>0</v>
      </c>
      <c r="G99" s="407" t="s">
        <v>300</v>
      </c>
      <c r="H99" s="408"/>
      <c r="I99" s="181">
        <f t="shared" ref="I99:I100" si="49">F99+H99</f>
        <v>0</v>
      </c>
      <c r="J99" s="114"/>
      <c r="L99" s="280" t="e">
        <f>#REF!-E99</f>
        <v>#REF!</v>
      </c>
    </row>
    <row r="100" spans="1:12" s="261" customFormat="1" ht="43.5" x14ac:dyDescent="0.45">
      <c r="A100" s="279" t="s">
        <v>865</v>
      </c>
      <c r="B100" s="207" t="s">
        <v>863</v>
      </c>
      <c r="C100" s="234"/>
      <c r="D100" s="235" t="s">
        <v>9</v>
      </c>
      <c r="E100" s="29">
        <v>105</v>
      </c>
      <c r="F100" s="180">
        <f t="shared" si="48"/>
        <v>0</v>
      </c>
      <c r="G100" s="407" t="s">
        <v>300</v>
      </c>
      <c r="H100" s="408"/>
      <c r="I100" s="181">
        <f t="shared" si="49"/>
        <v>0</v>
      </c>
      <c r="J100" s="114"/>
      <c r="L100" s="280" t="e">
        <f>#REF!-E100</f>
        <v>#REF!</v>
      </c>
    </row>
    <row r="101" spans="1:12" x14ac:dyDescent="0.5">
      <c r="A101" s="283">
        <v>11.11</v>
      </c>
      <c r="B101" s="135" t="s">
        <v>868</v>
      </c>
      <c r="C101" s="9"/>
      <c r="D101" s="10"/>
      <c r="E101" s="48"/>
      <c r="F101" s="13"/>
      <c r="G101" s="9"/>
      <c r="H101" s="11"/>
      <c r="I101" s="109"/>
      <c r="J101" s="328"/>
      <c r="L101" s="3">
        <f>38*68</f>
        <v>2584</v>
      </c>
    </row>
    <row r="102" spans="1:12" s="5" customFormat="1" x14ac:dyDescent="0.5">
      <c r="A102" s="279"/>
      <c r="B102" s="212" t="s">
        <v>414</v>
      </c>
      <c r="C102" s="63"/>
      <c r="D102" s="62"/>
      <c r="E102" s="48"/>
      <c r="F102" s="11"/>
      <c r="G102" s="48"/>
      <c r="H102" s="11"/>
      <c r="I102" s="109"/>
      <c r="J102" s="328"/>
    </row>
    <row r="103" spans="1:12" s="5" customFormat="1" ht="43.5" x14ac:dyDescent="0.5">
      <c r="A103" s="279" t="s">
        <v>866</v>
      </c>
      <c r="B103" s="75" t="s">
        <v>867</v>
      </c>
      <c r="C103" s="63"/>
      <c r="D103" s="62" t="s">
        <v>9</v>
      </c>
      <c r="E103" s="48">
        <v>341</v>
      </c>
      <c r="F103" s="171">
        <f>C103*E103</f>
        <v>0</v>
      </c>
      <c r="G103" s="48">
        <v>95</v>
      </c>
      <c r="H103" s="171">
        <f>C103*G103</f>
        <v>0</v>
      </c>
      <c r="I103" s="172">
        <f>F103+H103</f>
        <v>0</v>
      </c>
      <c r="J103" s="328"/>
    </row>
    <row r="104" spans="1:12" s="5" customFormat="1" ht="48.75" customHeight="1" thickBot="1" x14ac:dyDescent="0.55000000000000004">
      <c r="A104" s="279" t="s">
        <v>870</v>
      </c>
      <c r="B104" s="75" t="s">
        <v>869</v>
      </c>
      <c r="C104" s="63"/>
      <c r="D104" s="62" t="s">
        <v>9</v>
      </c>
      <c r="E104" s="48">
        <v>549</v>
      </c>
      <c r="F104" s="171">
        <f>C104*E104</f>
        <v>0</v>
      </c>
      <c r="G104" s="48">
        <v>120</v>
      </c>
      <c r="H104" s="171">
        <f>C104*G104</f>
        <v>0</v>
      </c>
      <c r="I104" s="172">
        <f>F104+H104</f>
        <v>0</v>
      </c>
      <c r="J104" s="328"/>
    </row>
    <row r="105" spans="1:12" s="36" customFormat="1" ht="18.75" thickTop="1" x14ac:dyDescent="0.4">
      <c r="A105" s="395" t="s">
        <v>59</v>
      </c>
      <c r="B105" s="393" t="s">
        <v>1</v>
      </c>
      <c r="C105" s="395" t="s">
        <v>2</v>
      </c>
      <c r="D105" s="395" t="s">
        <v>3</v>
      </c>
      <c r="E105" s="392" t="s">
        <v>8</v>
      </c>
      <c r="F105" s="392"/>
      <c r="G105" s="392" t="s">
        <v>60</v>
      </c>
      <c r="H105" s="392"/>
      <c r="I105" s="35" t="s">
        <v>21</v>
      </c>
      <c r="J105" s="393" t="s">
        <v>5</v>
      </c>
    </row>
    <row r="106" spans="1:12" s="36" customFormat="1" ht="22.5" thickBot="1" x14ac:dyDescent="0.55000000000000004">
      <c r="A106" s="396"/>
      <c r="B106" s="394"/>
      <c r="C106" s="396"/>
      <c r="D106" s="396"/>
      <c r="E106" s="37" t="s">
        <v>61</v>
      </c>
      <c r="F106" s="37" t="s">
        <v>4</v>
      </c>
      <c r="G106" s="166" t="s">
        <v>61</v>
      </c>
      <c r="H106" s="37" t="s">
        <v>4</v>
      </c>
      <c r="I106" s="38" t="s">
        <v>0</v>
      </c>
      <c r="J106" s="394"/>
    </row>
    <row r="107" spans="1:12" ht="22.5" thickTop="1" x14ac:dyDescent="0.5">
      <c r="A107" s="283">
        <v>11.12</v>
      </c>
      <c r="B107" s="135" t="s">
        <v>872</v>
      </c>
      <c r="C107" s="9"/>
      <c r="D107" s="10"/>
      <c r="E107" s="48"/>
      <c r="F107" s="13"/>
      <c r="G107" s="9"/>
      <c r="H107" s="11"/>
      <c r="I107" s="9"/>
      <c r="J107" s="328"/>
    </row>
    <row r="108" spans="1:12" s="225" customFormat="1" ht="87" x14ac:dyDescent="0.45">
      <c r="A108" s="279" t="s">
        <v>873</v>
      </c>
      <c r="B108" s="16" t="s">
        <v>871</v>
      </c>
      <c r="C108" s="30"/>
      <c r="D108" s="32" t="s">
        <v>9</v>
      </c>
      <c r="E108" s="29">
        <v>320</v>
      </c>
      <c r="F108" s="233">
        <f t="shared" ref="F108" si="50">E108*C108</f>
        <v>0</v>
      </c>
      <c r="G108" s="30">
        <v>70</v>
      </c>
      <c r="H108" s="233">
        <f t="shared" ref="H108" si="51">G108*C108</f>
        <v>0</v>
      </c>
      <c r="I108" s="233">
        <f t="shared" ref="I108" si="52">H108+F108</f>
        <v>0</v>
      </c>
      <c r="J108" s="114"/>
    </row>
    <row r="109" spans="1:12" x14ac:dyDescent="0.5">
      <c r="A109" s="10"/>
      <c r="B109" s="14"/>
      <c r="C109" s="9"/>
      <c r="D109" s="10"/>
      <c r="E109" s="48"/>
      <c r="F109" s="23"/>
      <c r="G109" s="9"/>
      <c r="H109" s="23"/>
      <c r="I109" s="23"/>
      <c r="J109" s="328"/>
    </row>
    <row r="110" spans="1:12" x14ac:dyDescent="0.5">
      <c r="A110" s="283">
        <v>11.13</v>
      </c>
      <c r="B110" s="135" t="s">
        <v>875</v>
      </c>
      <c r="C110" s="9"/>
      <c r="D110" s="10"/>
      <c r="E110" s="48"/>
      <c r="F110" s="9"/>
      <c r="G110" s="48"/>
      <c r="H110" s="13"/>
      <c r="I110" s="16"/>
      <c r="J110" s="328"/>
    </row>
    <row r="111" spans="1:12" ht="43.5" x14ac:dyDescent="0.5">
      <c r="A111" s="279" t="s">
        <v>874</v>
      </c>
      <c r="B111" s="14" t="s">
        <v>876</v>
      </c>
      <c r="C111" s="9"/>
      <c r="D111" s="10" t="s">
        <v>10</v>
      </c>
      <c r="E111" s="48">
        <v>11500</v>
      </c>
      <c r="F111" s="171">
        <f>C111*E111</f>
        <v>0</v>
      </c>
      <c r="G111" s="418" t="s">
        <v>403</v>
      </c>
      <c r="H111" s="419"/>
      <c r="I111" s="172">
        <f t="shared" ref="I111" si="53">F111+H111</f>
        <v>0</v>
      </c>
      <c r="J111" s="328"/>
    </row>
    <row r="112" spans="1:12" ht="43.5" x14ac:dyDescent="0.5">
      <c r="A112" s="279" t="s">
        <v>880</v>
      </c>
      <c r="B112" s="14" t="s">
        <v>877</v>
      </c>
      <c r="C112" s="9"/>
      <c r="D112" s="10" t="s">
        <v>10</v>
      </c>
      <c r="E112" s="48">
        <v>14000</v>
      </c>
      <c r="F112" s="171">
        <f>C112*E112</f>
        <v>0</v>
      </c>
      <c r="G112" s="418" t="s">
        <v>403</v>
      </c>
      <c r="H112" s="419"/>
      <c r="I112" s="172">
        <f t="shared" ref="I112:I113" si="54">F112+H112</f>
        <v>0</v>
      </c>
      <c r="J112" s="328"/>
    </row>
    <row r="113" spans="1:12" ht="43.5" x14ac:dyDescent="0.5">
      <c r="A113" s="279" t="s">
        <v>881</v>
      </c>
      <c r="B113" s="14" t="s">
        <v>878</v>
      </c>
      <c r="C113" s="9"/>
      <c r="D113" s="10" t="s">
        <v>10</v>
      </c>
      <c r="E113" s="48">
        <v>2000</v>
      </c>
      <c r="F113" s="171">
        <f>C113*E113</f>
        <v>0</v>
      </c>
      <c r="G113" s="418" t="s">
        <v>403</v>
      </c>
      <c r="H113" s="419"/>
      <c r="I113" s="172">
        <f t="shared" si="54"/>
        <v>0</v>
      </c>
      <c r="J113" s="328"/>
    </row>
    <row r="114" spans="1:12" s="261" customFormat="1" ht="43.5" x14ac:dyDescent="0.5">
      <c r="A114" s="279" t="s">
        <v>882</v>
      </c>
      <c r="B114" s="14" t="s">
        <v>879</v>
      </c>
      <c r="C114" s="9"/>
      <c r="D114" s="10" t="s">
        <v>10</v>
      </c>
      <c r="E114" s="48">
        <v>3000</v>
      </c>
      <c r="F114" s="171">
        <f>C114*E114</f>
        <v>0</v>
      </c>
      <c r="G114" s="418" t="s">
        <v>403</v>
      </c>
      <c r="H114" s="419"/>
      <c r="I114" s="172">
        <f t="shared" ref="I114" si="55">F114+H114</f>
        <v>0</v>
      </c>
      <c r="J114" s="328"/>
      <c r="L114" s="280"/>
    </row>
    <row r="115" spans="1:12" s="261" customFormat="1" x14ac:dyDescent="0.5">
      <c r="A115" s="279"/>
      <c r="B115" s="14"/>
      <c r="C115" s="234"/>
      <c r="D115" s="235"/>
      <c r="E115" s="29"/>
      <c r="F115" s="180"/>
      <c r="G115" s="281"/>
      <c r="H115" s="282"/>
      <c r="I115" s="181"/>
      <c r="J115" s="114"/>
      <c r="L115" s="280"/>
    </row>
    <row r="116" spans="1:12" s="225" customFormat="1" x14ac:dyDescent="0.45">
      <c r="A116" s="284">
        <v>11.14</v>
      </c>
      <c r="B116" s="25" t="s">
        <v>883</v>
      </c>
      <c r="C116" s="30"/>
      <c r="D116" s="32"/>
      <c r="E116" s="29"/>
      <c r="F116" s="30"/>
      <c r="G116" s="29"/>
      <c r="H116" s="232"/>
      <c r="I116" s="16"/>
      <c r="J116" s="114"/>
    </row>
    <row r="117" spans="1:12" s="225" customFormat="1" ht="43.5" x14ac:dyDescent="0.45">
      <c r="A117" s="279" t="s">
        <v>890</v>
      </c>
      <c r="B117" s="16" t="s">
        <v>889</v>
      </c>
      <c r="C117" s="30"/>
      <c r="D117" s="32" t="s">
        <v>10</v>
      </c>
      <c r="E117" s="29">
        <v>1000</v>
      </c>
      <c r="F117" s="233">
        <f t="shared" ref="F117:F120" si="56">E117*C117</f>
        <v>0</v>
      </c>
      <c r="G117" s="30">
        <v>1500</v>
      </c>
      <c r="H117" s="233">
        <f t="shared" ref="H117:H120" si="57">G117*C117</f>
        <v>0</v>
      </c>
      <c r="I117" s="181">
        <f t="shared" ref="I117:I120" si="58">F117+H117</f>
        <v>0</v>
      </c>
      <c r="J117" s="114" t="s">
        <v>885</v>
      </c>
    </row>
    <row r="118" spans="1:12" s="225" customFormat="1" ht="43.5" x14ac:dyDescent="0.45">
      <c r="A118" s="279" t="s">
        <v>891</v>
      </c>
      <c r="B118" s="16" t="s">
        <v>888</v>
      </c>
      <c r="C118" s="30"/>
      <c r="D118" s="32" t="s">
        <v>10</v>
      </c>
      <c r="E118" s="29">
        <v>1000</v>
      </c>
      <c r="F118" s="233">
        <f t="shared" si="56"/>
        <v>0</v>
      </c>
      <c r="G118" s="30">
        <v>1700</v>
      </c>
      <c r="H118" s="233">
        <f t="shared" si="57"/>
        <v>0</v>
      </c>
      <c r="I118" s="181">
        <f t="shared" si="58"/>
        <v>0</v>
      </c>
      <c r="J118" s="114" t="s">
        <v>884</v>
      </c>
    </row>
    <row r="119" spans="1:12" s="225" customFormat="1" ht="43.5" x14ac:dyDescent="0.45">
      <c r="A119" s="279" t="s">
        <v>892</v>
      </c>
      <c r="B119" s="16" t="s">
        <v>887</v>
      </c>
      <c r="C119" s="30"/>
      <c r="D119" s="32" t="s">
        <v>10</v>
      </c>
      <c r="E119" s="29">
        <v>1200</v>
      </c>
      <c r="F119" s="233">
        <f t="shared" si="56"/>
        <v>0</v>
      </c>
      <c r="G119" s="30">
        <v>1500</v>
      </c>
      <c r="H119" s="233">
        <f t="shared" si="57"/>
        <v>0</v>
      </c>
      <c r="I119" s="181">
        <f t="shared" si="58"/>
        <v>0</v>
      </c>
      <c r="J119" s="114" t="s">
        <v>885</v>
      </c>
    </row>
    <row r="120" spans="1:12" s="261" customFormat="1" ht="43.5" x14ac:dyDescent="0.45">
      <c r="A120" s="279" t="s">
        <v>893</v>
      </c>
      <c r="B120" s="16" t="s">
        <v>886</v>
      </c>
      <c r="C120" s="30"/>
      <c r="D120" s="32" t="s">
        <v>10</v>
      </c>
      <c r="E120" s="29">
        <v>1200</v>
      </c>
      <c r="F120" s="233">
        <f t="shared" si="56"/>
        <v>0</v>
      </c>
      <c r="G120" s="30">
        <v>1700</v>
      </c>
      <c r="H120" s="233">
        <f t="shared" si="57"/>
        <v>0</v>
      </c>
      <c r="I120" s="181">
        <f t="shared" si="58"/>
        <v>0</v>
      </c>
      <c r="J120" s="114" t="s">
        <v>884</v>
      </c>
      <c r="L120" s="280"/>
    </row>
    <row r="121" spans="1:12" s="261" customFormat="1" x14ac:dyDescent="0.5">
      <c r="A121" s="279"/>
      <c r="B121" s="14"/>
      <c r="C121" s="234"/>
      <c r="D121" s="235"/>
      <c r="E121" s="29"/>
      <c r="F121" s="180"/>
      <c r="G121" s="281"/>
      <c r="H121" s="282"/>
      <c r="I121" s="181"/>
      <c r="J121" s="114"/>
      <c r="L121" s="280"/>
    </row>
    <row r="122" spans="1:12" x14ac:dyDescent="0.5">
      <c r="A122" s="284">
        <v>11.15</v>
      </c>
      <c r="B122" s="135" t="s">
        <v>894</v>
      </c>
      <c r="C122" s="11"/>
      <c r="D122" s="10"/>
      <c r="E122" s="48"/>
      <c r="F122" s="9"/>
      <c r="G122" s="101"/>
      <c r="H122" s="11"/>
      <c r="I122" s="9"/>
      <c r="J122" s="328"/>
    </row>
    <row r="123" spans="1:12" ht="108.75" x14ac:dyDescent="0.5">
      <c r="A123" s="279" t="s">
        <v>895</v>
      </c>
      <c r="B123" s="14" t="s">
        <v>906</v>
      </c>
      <c r="C123" s="11"/>
      <c r="D123" s="10" t="s">
        <v>9</v>
      </c>
      <c r="E123" s="48">
        <v>2500</v>
      </c>
      <c r="F123" s="23">
        <f>E123*C123</f>
        <v>0</v>
      </c>
      <c r="G123" s="418" t="s">
        <v>403</v>
      </c>
      <c r="H123" s="419"/>
      <c r="I123" s="23">
        <f>H123+F123</f>
        <v>0</v>
      </c>
      <c r="J123" s="336" t="s">
        <v>321</v>
      </c>
    </row>
    <row r="124" spans="1:12" ht="65.25" x14ac:dyDescent="0.5">
      <c r="A124" s="279" t="s">
        <v>896</v>
      </c>
      <c r="B124" s="14" t="s">
        <v>907</v>
      </c>
      <c r="C124" s="9"/>
      <c r="D124" s="10" t="s">
        <v>9</v>
      </c>
      <c r="E124" s="48">
        <v>2000</v>
      </c>
      <c r="F124" s="9"/>
      <c r="G124" s="418" t="s">
        <v>403</v>
      </c>
      <c r="H124" s="419"/>
      <c r="I124" s="9"/>
      <c r="J124" s="328"/>
    </row>
    <row r="125" spans="1:12" ht="46.5" customHeight="1" thickBot="1" x14ac:dyDescent="0.55000000000000004">
      <c r="A125" s="279" t="s">
        <v>897</v>
      </c>
      <c r="B125" s="14" t="s">
        <v>908</v>
      </c>
      <c r="C125" s="9"/>
      <c r="D125" s="10" t="s">
        <v>9</v>
      </c>
      <c r="E125" s="48">
        <v>1700</v>
      </c>
      <c r="F125" s="16"/>
      <c r="G125" s="418" t="s">
        <v>403</v>
      </c>
      <c r="H125" s="419"/>
      <c r="I125" s="16"/>
      <c r="J125" s="328"/>
    </row>
    <row r="126" spans="1:12" s="36" customFormat="1" ht="18.75" thickTop="1" x14ac:dyDescent="0.4">
      <c r="A126" s="412" t="s">
        <v>59</v>
      </c>
      <c r="B126" s="416" t="s">
        <v>1</v>
      </c>
      <c r="C126" s="412" t="s">
        <v>2</v>
      </c>
      <c r="D126" s="412" t="s">
        <v>3</v>
      </c>
      <c r="E126" s="414" t="s">
        <v>8</v>
      </c>
      <c r="F126" s="415"/>
      <c r="G126" s="414" t="s">
        <v>60</v>
      </c>
      <c r="H126" s="415"/>
      <c r="I126" s="35" t="s">
        <v>21</v>
      </c>
      <c r="J126" s="416" t="s">
        <v>5</v>
      </c>
    </row>
    <row r="127" spans="1:12" s="36" customFormat="1" ht="22.5" thickBot="1" x14ac:dyDescent="0.55000000000000004">
      <c r="A127" s="413"/>
      <c r="B127" s="417"/>
      <c r="C127" s="413"/>
      <c r="D127" s="413"/>
      <c r="E127" s="37" t="s">
        <v>61</v>
      </c>
      <c r="F127" s="37" t="s">
        <v>4</v>
      </c>
      <c r="G127" s="166" t="s">
        <v>61</v>
      </c>
      <c r="H127" s="37" t="s">
        <v>4</v>
      </c>
      <c r="I127" s="38" t="s">
        <v>0</v>
      </c>
      <c r="J127" s="417"/>
    </row>
    <row r="128" spans="1:12" ht="59.25" customHeight="1" thickTop="1" x14ac:dyDescent="0.5">
      <c r="A128" s="279" t="s">
        <v>898</v>
      </c>
      <c r="B128" s="14" t="s">
        <v>909</v>
      </c>
      <c r="C128" s="9"/>
      <c r="D128" s="10" t="s">
        <v>9</v>
      </c>
      <c r="E128" s="48">
        <v>2000</v>
      </c>
      <c r="F128" s="16"/>
      <c r="G128" s="418" t="s">
        <v>403</v>
      </c>
      <c r="H128" s="419"/>
      <c r="I128" s="16"/>
      <c r="J128" s="328"/>
    </row>
    <row r="129" spans="1:10" ht="87" x14ac:dyDescent="0.5">
      <c r="A129" s="279" t="s">
        <v>899</v>
      </c>
      <c r="B129" s="14" t="s">
        <v>916</v>
      </c>
      <c r="C129" s="9"/>
      <c r="D129" s="32" t="s">
        <v>17</v>
      </c>
      <c r="E129" s="29">
        <v>160</v>
      </c>
      <c r="F129" s="233">
        <f>E129*C129</f>
        <v>0</v>
      </c>
      <c r="G129" s="407" t="s">
        <v>300</v>
      </c>
      <c r="H129" s="408"/>
      <c r="I129" s="233">
        <f>H129+F129</f>
        <v>0</v>
      </c>
      <c r="J129" s="114" t="s">
        <v>299</v>
      </c>
    </row>
    <row r="130" spans="1:10" ht="65.25" x14ac:dyDescent="0.5">
      <c r="A130" s="279" t="s">
        <v>900</v>
      </c>
      <c r="B130" s="14" t="s">
        <v>910</v>
      </c>
      <c r="C130" s="11"/>
      <c r="D130" s="10" t="s">
        <v>9</v>
      </c>
      <c r="E130" s="48">
        <v>2500</v>
      </c>
      <c r="F130" s="23">
        <f>E130*C130</f>
        <v>0</v>
      </c>
      <c r="G130" s="418" t="s">
        <v>403</v>
      </c>
      <c r="H130" s="419"/>
      <c r="I130" s="23">
        <f>H130+F130</f>
        <v>0</v>
      </c>
      <c r="J130" s="336" t="s">
        <v>321</v>
      </c>
    </row>
    <row r="131" spans="1:10" ht="65.25" x14ac:dyDescent="0.5">
      <c r="A131" s="279" t="s">
        <v>901</v>
      </c>
      <c r="B131" s="14" t="s">
        <v>911</v>
      </c>
      <c r="C131" s="9"/>
      <c r="D131" s="10" t="s">
        <v>9</v>
      </c>
      <c r="E131" s="48">
        <v>2000</v>
      </c>
      <c r="F131" s="9"/>
      <c r="G131" s="418" t="s">
        <v>403</v>
      </c>
      <c r="H131" s="419"/>
      <c r="I131" s="9"/>
      <c r="J131" s="328"/>
    </row>
    <row r="132" spans="1:10" ht="65.25" x14ac:dyDescent="0.5">
      <c r="A132" s="279" t="s">
        <v>902</v>
      </c>
      <c r="B132" s="14" t="s">
        <v>912</v>
      </c>
      <c r="C132" s="9"/>
      <c r="D132" s="10" t="s">
        <v>9</v>
      </c>
      <c r="E132" s="48">
        <v>1700</v>
      </c>
      <c r="F132" s="16"/>
      <c r="G132" s="418" t="s">
        <v>403</v>
      </c>
      <c r="H132" s="419"/>
      <c r="I132" s="16"/>
      <c r="J132" s="328"/>
    </row>
    <row r="133" spans="1:10" ht="87" x14ac:dyDescent="0.5">
      <c r="A133" s="279" t="s">
        <v>903</v>
      </c>
      <c r="B133" s="14" t="s">
        <v>913</v>
      </c>
      <c r="C133" s="9"/>
      <c r="D133" s="10" t="s">
        <v>9</v>
      </c>
      <c r="E133" s="48">
        <v>2000</v>
      </c>
      <c r="F133" s="16"/>
      <c r="G133" s="418" t="s">
        <v>403</v>
      </c>
      <c r="H133" s="419"/>
      <c r="I133" s="16"/>
      <c r="J133" s="328"/>
    </row>
    <row r="134" spans="1:10" ht="87" x14ac:dyDescent="0.5">
      <c r="A134" s="279" t="s">
        <v>904</v>
      </c>
      <c r="B134" s="14" t="s">
        <v>914</v>
      </c>
      <c r="C134" s="9"/>
      <c r="D134" s="32" t="s">
        <v>17</v>
      </c>
      <c r="E134" s="29">
        <v>160</v>
      </c>
      <c r="F134" s="233">
        <f>E134*C134</f>
        <v>0</v>
      </c>
      <c r="G134" s="407" t="s">
        <v>300</v>
      </c>
      <c r="H134" s="408"/>
      <c r="I134" s="233">
        <f>H134+F134</f>
        <v>0</v>
      </c>
      <c r="J134" s="114" t="s">
        <v>299</v>
      </c>
    </row>
    <row r="135" spans="1:10" ht="65.25" x14ac:dyDescent="0.5">
      <c r="A135" s="279" t="s">
        <v>905</v>
      </c>
      <c r="B135" s="14" t="s">
        <v>915</v>
      </c>
      <c r="C135" s="9"/>
      <c r="D135" s="32" t="s">
        <v>17</v>
      </c>
      <c r="E135" s="29">
        <v>160</v>
      </c>
      <c r="F135" s="233">
        <f>E135*C135</f>
        <v>0</v>
      </c>
      <c r="G135" s="407" t="s">
        <v>300</v>
      </c>
      <c r="H135" s="408"/>
      <c r="I135" s="233">
        <f>H135+F135</f>
        <v>0</v>
      </c>
      <c r="J135" s="114" t="s">
        <v>299</v>
      </c>
    </row>
    <row r="136" spans="1:10" x14ac:dyDescent="0.5">
      <c r="A136" s="10"/>
      <c r="B136" s="14"/>
      <c r="C136" s="9"/>
      <c r="D136" s="10"/>
      <c r="E136" s="17"/>
      <c r="F136" s="16"/>
      <c r="G136" s="119"/>
      <c r="H136" s="17"/>
      <c r="I136" s="16"/>
      <c r="J136" s="328"/>
    </row>
    <row r="137" spans="1:10" x14ac:dyDescent="0.5">
      <c r="A137" s="10"/>
      <c r="B137" s="14"/>
      <c r="C137" s="9"/>
      <c r="D137" s="10"/>
      <c r="E137" s="17"/>
      <c r="F137" s="16"/>
      <c r="G137" s="16"/>
      <c r="H137" s="17"/>
      <c r="I137" s="16"/>
      <c r="J137" s="14"/>
    </row>
    <row r="138" spans="1:10" ht="43.5" x14ac:dyDescent="0.5">
      <c r="A138" s="278">
        <v>11.16</v>
      </c>
      <c r="B138" s="135" t="s">
        <v>917</v>
      </c>
      <c r="C138" s="9"/>
      <c r="D138" s="10"/>
      <c r="E138" s="48"/>
      <c r="F138" s="13"/>
      <c r="G138" s="9"/>
      <c r="H138" s="11"/>
      <c r="I138" s="9"/>
      <c r="J138" s="328"/>
    </row>
    <row r="139" spans="1:10" x14ac:dyDescent="0.5">
      <c r="A139" s="10"/>
      <c r="B139" s="14" t="s">
        <v>918</v>
      </c>
      <c r="C139" s="9"/>
      <c r="D139" s="10" t="s">
        <v>9</v>
      </c>
      <c r="E139" s="48">
        <v>220</v>
      </c>
      <c r="F139" s="171">
        <f t="shared" ref="F139" si="59">C139*E139</f>
        <v>0</v>
      </c>
      <c r="G139" s="9">
        <v>89</v>
      </c>
      <c r="H139" s="171">
        <f t="shared" ref="H139" si="60">C139*G139</f>
        <v>0</v>
      </c>
      <c r="I139" s="172">
        <f t="shared" ref="I139" si="61">F139+H139</f>
        <v>0</v>
      </c>
      <c r="J139" s="328"/>
    </row>
    <row r="140" spans="1:10" x14ac:dyDescent="0.5">
      <c r="A140" s="10"/>
      <c r="B140" s="14" t="s">
        <v>919</v>
      </c>
      <c r="C140" s="9"/>
      <c r="D140" s="10" t="s">
        <v>9</v>
      </c>
      <c r="E140" s="48">
        <v>540</v>
      </c>
      <c r="F140" s="171">
        <f t="shared" ref="F140" si="62">C140*E140</f>
        <v>0</v>
      </c>
      <c r="G140" s="9">
        <v>89</v>
      </c>
      <c r="H140" s="171">
        <f t="shared" ref="H140" si="63">C140*G140</f>
        <v>0</v>
      </c>
      <c r="I140" s="172">
        <f t="shared" ref="I140" si="64">F140+H140</f>
        <v>0</v>
      </c>
      <c r="J140" s="328"/>
    </row>
    <row r="141" spans="1:10" x14ac:dyDescent="0.5">
      <c r="A141" s="10"/>
      <c r="B141" s="14" t="s">
        <v>920</v>
      </c>
      <c r="C141" s="9"/>
      <c r="D141" s="10" t="s">
        <v>9</v>
      </c>
      <c r="E141" s="48">
        <v>280</v>
      </c>
      <c r="F141" s="171">
        <f t="shared" ref="F141" si="65">C141*E141</f>
        <v>0</v>
      </c>
      <c r="G141" s="9">
        <v>89</v>
      </c>
      <c r="H141" s="171">
        <f t="shared" ref="H141" si="66">C141*G141</f>
        <v>0</v>
      </c>
      <c r="I141" s="172">
        <f t="shared" ref="I141" si="67">F141+H141</f>
        <v>0</v>
      </c>
      <c r="J141" s="328"/>
    </row>
    <row r="142" spans="1:10" x14ac:dyDescent="0.5">
      <c r="A142" s="10"/>
      <c r="B142" s="14"/>
      <c r="C142" s="9"/>
      <c r="D142" s="10"/>
      <c r="E142" s="48"/>
      <c r="F142" s="171"/>
      <c r="G142" s="9"/>
      <c r="H142" s="171"/>
      <c r="I142" s="172"/>
      <c r="J142" s="328"/>
    </row>
    <row r="143" spans="1:10" x14ac:dyDescent="0.5">
      <c r="A143" s="278">
        <v>11.17</v>
      </c>
      <c r="B143" s="135" t="s">
        <v>333</v>
      </c>
      <c r="C143" s="9"/>
      <c r="D143" s="10"/>
      <c r="E143" s="48"/>
      <c r="F143" s="13"/>
      <c r="G143" s="9"/>
      <c r="H143" s="11"/>
      <c r="I143" s="9"/>
      <c r="J143" s="328"/>
    </row>
    <row r="144" spans="1:10" x14ac:dyDescent="0.5">
      <c r="A144" s="10"/>
      <c r="B144" s="14" t="s">
        <v>816</v>
      </c>
      <c r="C144" s="9"/>
      <c r="D144" s="10" t="s">
        <v>9</v>
      </c>
      <c r="E144" s="48">
        <v>1462</v>
      </c>
      <c r="F144" s="171">
        <f>C144*E144</f>
        <v>0</v>
      </c>
      <c r="G144" s="9">
        <v>200</v>
      </c>
      <c r="H144" s="171">
        <f>C144*G144</f>
        <v>0</v>
      </c>
      <c r="I144" s="172">
        <f>F144+H144</f>
        <v>0</v>
      </c>
      <c r="J144" s="328"/>
    </row>
    <row r="145" spans="1:10" ht="22.5" thickBot="1" x14ac:dyDescent="0.55000000000000004">
      <c r="A145" s="10"/>
      <c r="B145" s="14" t="s">
        <v>921</v>
      </c>
      <c r="C145" s="9"/>
      <c r="D145" s="10" t="s">
        <v>9</v>
      </c>
      <c r="E145" s="48">
        <v>1937</v>
      </c>
      <c r="F145" s="171">
        <f>C145*E145</f>
        <v>0</v>
      </c>
      <c r="G145" s="9">
        <v>200</v>
      </c>
      <c r="H145" s="171">
        <f>C145*G145</f>
        <v>0</v>
      </c>
      <c r="I145" s="172">
        <f>F145+H145</f>
        <v>0</v>
      </c>
      <c r="J145" s="328"/>
    </row>
    <row r="146" spans="1:10" ht="14.25" hidden="1" customHeight="1" thickBot="1" x14ac:dyDescent="0.55000000000000004">
      <c r="A146" s="10"/>
      <c r="B146" s="14"/>
      <c r="C146" s="9"/>
      <c r="D146" s="10"/>
      <c r="E146" s="48"/>
      <c r="F146" s="13"/>
      <c r="G146" s="9"/>
      <c r="H146" s="11"/>
      <c r="I146" s="9"/>
      <c r="J146" s="328"/>
    </row>
    <row r="147" spans="1:10" s="36" customFormat="1" ht="18.75" thickTop="1" x14ac:dyDescent="0.4">
      <c r="A147" s="412" t="s">
        <v>59</v>
      </c>
      <c r="B147" s="416" t="s">
        <v>1</v>
      </c>
      <c r="C147" s="412" t="s">
        <v>2</v>
      </c>
      <c r="D147" s="412" t="s">
        <v>3</v>
      </c>
      <c r="E147" s="414" t="s">
        <v>8</v>
      </c>
      <c r="F147" s="415"/>
      <c r="G147" s="414" t="s">
        <v>60</v>
      </c>
      <c r="H147" s="415"/>
      <c r="I147" s="35" t="s">
        <v>21</v>
      </c>
      <c r="J147" s="416" t="s">
        <v>5</v>
      </c>
    </row>
    <row r="148" spans="1:10" s="36" customFormat="1" ht="22.5" thickBot="1" x14ac:dyDescent="0.55000000000000004">
      <c r="A148" s="413"/>
      <c r="B148" s="417"/>
      <c r="C148" s="413"/>
      <c r="D148" s="413"/>
      <c r="E148" s="37" t="s">
        <v>61</v>
      </c>
      <c r="F148" s="37" t="s">
        <v>4</v>
      </c>
      <c r="G148" s="166" t="s">
        <v>61</v>
      </c>
      <c r="H148" s="37" t="s">
        <v>4</v>
      </c>
      <c r="I148" s="38" t="s">
        <v>0</v>
      </c>
      <c r="J148" s="417"/>
    </row>
    <row r="149" spans="1:10" ht="22.5" thickTop="1" x14ac:dyDescent="0.5">
      <c r="A149" s="278">
        <v>11.18</v>
      </c>
      <c r="B149" s="135" t="s">
        <v>922</v>
      </c>
      <c r="C149" s="9"/>
      <c r="D149" s="10"/>
      <c r="E149" s="48"/>
      <c r="F149" s="13"/>
      <c r="G149" s="9"/>
      <c r="H149" s="11"/>
      <c r="I149" s="9"/>
      <c r="J149" s="328"/>
    </row>
    <row r="150" spans="1:10" x14ac:dyDescent="0.5">
      <c r="A150" s="279" t="s">
        <v>939</v>
      </c>
      <c r="B150" s="135" t="s">
        <v>927</v>
      </c>
      <c r="C150" s="9"/>
      <c r="D150" s="10"/>
      <c r="E150" s="48"/>
      <c r="F150" s="9"/>
      <c r="G150" s="285"/>
      <c r="H150" s="10"/>
      <c r="I150" s="9"/>
      <c r="J150" s="328"/>
    </row>
    <row r="151" spans="1:10" x14ac:dyDescent="0.5">
      <c r="A151" s="10"/>
      <c r="B151" s="14" t="s">
        <v>932</v>
      </c>
      <c r="C151" s="9"/>
      <c r="D151" s="10" t="s">
        <v>17</v>
      </c>
      <c r="E151" s="48">
        <v>40</v>
      </c>
      <c r="F151" s="171">
        <f>C151*E151</f>
        <v>0</v>
      </c>
      <c r="G151" s="9">
        <v>50</v>
      </c>
      <c r="H151" s="171">
        <f>C151*G151</f>
        <v>0</v>
      </c>
      <c r="I151" s="172">
        <f>F151+H151</f>
        <v>0</v>
      </c>
      <c r="J151" s="328"/>
    </row>
    <row r="152" spans="1:10" x14ac:dyDescent="0.5">
      <c r="A152" s="10"/>
      <c r="B152" s="14" t="s">
        <v>935</v>
      </c>
      <c r="C152" s="9"/>
      <c r="D152" s="10" t="s">
        <v>17</v>
      </c>
      <c r="E152" s="48">
        <v>50</v>
      </c>
      <c r="F152" s="171">
        <f t="shared" ref="F152:F154" si="68">C152*E152</f>
        <v>0</v>
      </c>
      <c r="G152" s="9">
        <v>50</v>
      </c>
      <c r="H152" s="171">
        <f t="shared" ref="H152:H154" si="69">C152*G152</f>
        <v>0</v>
      </c>
      <c r="I152" s="172">
        <f t="shared" ref="I152:I154" si="70">F152+H152</f>
        <v>0</v>
      </c>
      <c r="J152" s="328"/>
    </row>
    <row r="153" spans="1:10" x14ac:dyDescent="0.5">
      <c r="A153" s="10"/>
      <c r="B153" s="14" t="s">
        <v>933</v>
      </c>
      <c r="C153" s="9"/>
      <c r="D153" s="10" t="s">
        <v>17</v>
      </c>
      <c r="E153" s="48">
        <v>70</v>
      </c>
      <c r="F153" s="171">
        <f t="shared" si="68"/>
        <v>0</v>
      </c>
      <c r="G153" s="9">
        <v>50</v>
      </c>
      <c r="H153" s="171">
        <f t="shared" si="69"/>
        <v>0</v>
      </c>
      <c r="I153" s="172">
        <f t="shared" si="70"/>
        <v>0</v>
      </c>
      <c r="J153" s="328"/>
    </row>
    <row r="154" spans="1:10" x14ac:dyDescent="0.5">
      <c r="A154" s="10"/>
      <c r="B154" s="14" t="s">
        <v>934</v>
      </c>
      <c r="C154" s="9"/>
      <c r="D154" s="10" t="s">
        <v>17</v>
      </c>
      <c r="E154" s="48">
        <v>80</v>
      </c>
      <c r="F154" s="171">
        <f t="shared" si="68"/>
        <v>0</v>
      </c>
      <c r="G154" s="9">
        <v>50</v>
      </c>
      <c r="H154" s="171">
        <f t="shared" si="69"/>
        <v>0</v>
      </c>
      <c r="I154" s="172">
        <f t="shared" si="70"/>
        <v>0</v>
      </c>
      <c r="J154" s="328"/>
    </row>
    <row r="155" spans="1:10" x14ac:dyDescent="0.5">
      <c r="A155" s="279" t="s">
        <v>941</v>
      </c>
      <c r="B155" s="135" t="s">
        <v>928</v>
      </c>
      <c r="C155" s="9"/>
      <c r="D155" s="10"/>
      <c r="E155" s="48"/>
      <c r="F155" s="9"/>
      <c r="G155" s="285"/>
      <c r="H155" s="10"/>
      <c r="I155" s="9"/>
      <c r="J155" s="328"/>
    </row>
    <row r="156" spans="1:10" x14ac:dyDescent="0.5">
      <c r="A156" s="10"/>
      <c r="B156" s="14" t="s">
        <v>923</v>
      </c>
      <c r="C156" s="9"/>
      <c r="D156" s="10" t="s">
        <v>17</v>
      </c>
      <c r="E156" s="48">
        <v>100</v>
      </c>
      <c r="F156" s="171">
        <f>C156*E156</f>
        <v>0</v>
      </c>
      <c r="G156" s="9">
        <v>60</v>
      </c>
      <c r="H156" s="171">
        <f>C156*G156</f>
        <v>0</v>
      </c>
      <c r="I156" s="172">
        <f>F156+H156</f>
        <v>0</v>
      </c>
      <c r="J156" s="328"/>
    </row>
    <row r="157" spans="1:10" x14ac:dyDescent="0.5">
      <c r="A157" s="279" t="s">
        <v>942</v>
      </c>
      <c r="B157" s="135" t="s">
        <v>940</v>
      </c>
      <c r="C157" s="9"/>
      <c r="D157" s="10"/>
      <c r="E157" s="48"/>
      <c r="F157" s="9"/>
      <c r="G157" s="285"/>
      <c r="H157" s="10"/>
      <c r="I157" s="9"/>
      <c r="J157" s="328"/>
    </row>
    <row r="158" spans="1:10" x14ac:dyDescent="0.5">
      <c r="A158" s="10"/>
      <c r="B158" s="14" t="s">
        <v>925</v>
      </c>
      <c r="C158" s="9"/>
      <c r="D158" s="10" t="s">
        <v>17</v>
      </c>
      <c r="E158" s="48">
        <v>19</v>
      </c>
      <c r="F158" s="171">
        <f>C158*E158</f>
        <v>0</v>
      </c>
      <c r="G158" s="9">
        <v>40</v>
      </c>
      <c r="H158" s="171">
        <f>C158*G158</f>
        <v>0</v>
      </c>
      <c r="I158" s="172">
        <f>F158+H158</f>
        <v>0</v>
      </c>
      <c r="J158" s="328"/>
    </row>
    <row r="159" spans="1:10" x14ac:dyDescent="0.5">
      <c r="A159" s="279" t="s">
        <v>943</v>
      </c>
      <c r="B159" s="135" t="s">
        <v>929</v>
      </c>
      <c r="C159" s="9"/>
      <c r="D159" s="10"/>
      <c r="E159" s="48"/>
      <c r="F159" s="9"/>
      <c r="G159" s="285"/>
      <c r="H159" s="10"/>
      <c r="I159" s="9"/>
      <c r="J159" s="328"/>
    </row>
    <row r="160" spans="1:10" ht="43.5" x14ac:dyDescent="0.5">
      <c r="A160" s="10"/>
      <c r="B160" s="14" t="s">
        <v>924</v>
      </c>
      <c r="C160" s="9"/>
      <c r="D160" s="10" t="s">
        <v>17</v>
      </c>
      <c r="E160" s="48">
        <v>220</v>
      </c>
      <c r="F160" s="171">
        <f t="shared" ref="F160:F162" si="71">C160*E160</f>
        <v>0</v>
      </c>
      <c r="G160" s="9">
        <v>60</v>
      </c>
      <c r="H160" s="171">
        <f t="shared" ref="H160:H162" si="72">C160*G160</f>
        <v>0</v>
      </c>
      <c r="I160" s="172">
        <f t="shared" ref="I160:I162" si="73">F160+H160</f>
        <v>0</v>
      </c>
      <c r="J160" s="328"/>
    </row>
    <row r="161" spans="1:10" x14ac:dyDescent="0.5">
      <c r="A161" s="279" t="s">
        <v>944</v>
      </c>
      <c r="B161" s="135" t="s">
        <v>930</v>
      </c>
      <c r="C161" s="9"/>
      <c r="D161" s="10"/>
      <c r="E161" s="48"/>
      <c r="F161" s="9"/>
      <c r="G161" s="285"/>
      <c r="H161" s="10"/>
      <c r="I161" s="9"/>
      <c r="J161" s="328"/>
    </row>
    <row r="162" spans="1:10" ht="37.5" x14ac:dyDescent="0.5">
      <c r="A162" s="10"/>
      <c r="B162" s="14" t="s">
        <v>931</v>
      </c>
      <c r="C162" s="9"/>
      <c r="D162" s="10" t="s">
        <v>17</v>
      </c>
      <c r="E162" s="48"/>
      <c r="F162" s="171">
        <f t="shared" si="71"/>
        <v>0</v>
      </c>
      <c r="G162" s="9">
        <v>60</v>
      </c>
      <c r="H162" s="171">
        <f t="shared" si="72"/>
        <v>0</v>
      </c>
      <c r="I162" s="172">
        <f t="shared" si="73"/>
        <v>0</v>
      </c>
      <c r="J162" s="328" t="s">
        <v>926</v>
      </c>
    </row>
    <row r="163" spans="1:10" x14ac:dyDescent="0.5">
      <c r="A163" s="10" t="s">
        <v>6</v>
      </c>
      <c r="B163" s="135" t="s">
        <v>334</v>
      </c>
      <c r="C163" s="9"/>
      <c r="D163" s="10"/>
      <c r="E163" s="48"/>
      <c r="F163" s="9"/>
      <c r="G163" s="47"/>
      <c r="H163" s="10"/>
      <c r="I163" s="9"/>
      <c r="J163" s="328"/>
    </row>
    <row r="164" spans="1:10" x14ac:dyDescent="0.5">
      <c r="A164" s="10"/>
      <c r="B164" s="14" t="s">
        <v>936</v>
      </c>
      <c r="C164" s="9"/>
      <c r="D164" s="10" t="s">
        <v>17</v>
      </c>
      <c r="E164" s="48">
        <v>60</v>
      </c>
      <c r="F164" s="171">
        <f>C164*E164</f>
        <v>0</v>
      </c>
      <c r="G164" s="101">
        <v>50</v>
      </c>
      <c r="H164" s="171">
        <f>C164*G164</f>
        <v>0</v>
      </c>
      <c r="I164" s="172">
        <f>F164+H164</f>
        <v>0</v>
      </c>
      <c r="J164" s="328"/>
    </row>
    <row r="165" spans="1:10" x14ac:dyDescent="0.5">
      <c r="A165" s="10"/>
      <c r="B165" s="14" t="s">
        <v>335</v>
      </c>
      <c r="C165" s="9"/>
      <c r="D165" s="10" t="s">
        <v>17</v>
      </c>
      <c r="E165" s="48">
        <v>70</v>
      </c>
      <c r="F165" s="171">
        <f>C165*E165</f>
        <v>0</v>
      </c>
      <c r="G165" s="101">
        <v>50</v>
      </c>
      <c r="H165" s="171">
        <f>C165*G165</f>
        <v>0</v>
      </c>
      <c r="I165" s="172">
        <f>F165+H165</f>
        <v>0</v>
      </c>
      <c r="J165" s="328"/>
    </row>
    <row r="166" spans="1:10" x14ac:dyDescent="0.5">
      <c r="A166" s="10" t="s">
        <v>6</v>
      </c>
      <c r="B166" s="135" t="s">
        <v>336</v>
      </c>
      <c r="C166" s="9"/>
      <c r="D166" s="10"/>
      <c r="E166" s="48"/>
      <c r="F166" s="9"/>
      <c r="G166" s="101"/>
      <c r="H166" s="11"/>
      <c r="I166" s="9"/>
      <c r="J166" s="328"/>
    </row>
    <row r="167" spans="1:10" x14ac:dyDescent="0.5">
      <c r="A167" s="15"/>
      <c r="B167" s="16" t="s">
        <v>937</v>
      </c>
      <c r="C167" s="16"/>
      <c r="D167" s="15" t="s">
        <v>17</v>
      </c>
      <c r="E167" s="103">
        <v>90</v>
      </c>
      <c r="F167" s="171">
        <f>C167*E167</f>
        <v>0</v>
      </c>
      <c r="G167" s="119">
        <v>75</v>
      </c>
      <c r="H167" s="171">
        <f>C167*G167</f>
        <v>0</v>
      </c>
      <c r="I167" s="172">
        <f>F167+H167</f>
        <v>0</v>
      </c>
      <c r="J167" s="114"/>
    </row>
    <row r="168" spans="1:10" x14ac:dyDescent="0.5">
      <c r="A168" s="15"/>
      <c r="B168" s="16" t="s">
        <v>938</v>
      </c>
      <c r="C168" s="16"/>
      <c r="D168" s="15" t="s">
        <v>17</v>
      </c>
      <c r="E168" s="103">
        <v>90</v>
      </c>
      <c r="F168" s="171">
        <f>C168*E168</f>
        <v>0</v>
      </c>
      <c r="G168" s="119">
        <v>55</v>
      </c>
      <c r="H168" s="171">
        <f>C168*G168</f>
        <v>0</v>
      </c>
      <c r="I168" s="172">
        <f>F168+H168</f>
        <v>0</v>
      </c>
      <c r="J168" s="114"/>
    </row>
    <row r="169" spans="1:10" x14ac:dyDescent="0.5">
      <c r="A169" s="15"/>
      <c r="B169" s="16" t="s">
        <v>337</v>
      </c>
      <c r="C169" s="16"/>
      <c r="D169" s="15" t="s">
        <v>17</v>
      </c>
      <c r="E169" s="103">
        <v>80</v>
      </c>
      <c r="F169" s="171">
        <f>C169*E169</f>
        <v>0</v>
      </c>
      <c r="G169" s="119">
        <v>70</v>
      </c>
      <c r="H169" s="171">
        <f>C169*G169</f>
        <v>0</v>
      </c>
      <c r="I169" s="172">
        <f>F169+H169</f>
        <v>0</v>
      </c>
      <c r="J169" s="114"/>
    </row>
    <row r="170" spans="1:10" x14ac:dyDescent="0.5">
      <c r="A170" s="10"/>
      <c r="B170" s="14"/>
      <c r="C170" s="9"/>
      <c r="D170" s="10"/>
      <c r="E170" s="48"/>
      <c r="F170" s="13"/>
      <c r="G170" s="9"/>
      <c r="H170" s="11"/>
      <c r="I170" s="9"/>
      <c r="J170" s="328"/>
    </row>
    <row r="171" spans="1:10" x14ac:dyDescent="0.5">
      <c r="A171" s="10"/>
      <c r="B171" s="135"/>
      <c r="C171" s="9"/>
      <c r="D171" s="10"/>
      <c r="E171" s="17"/>
      <c r="F171" s="16"/>
      <c r="G171" s="16"/>
      <c r="H171" s="17"/>
      <c r="I171" s="16"/>
      <c r="J171" s="14"/>
    </row>
    <row r="172" spans="1:10" x14ac:dyDescent="0.5">
      <c r="A172" s="10"/>
      <c r="B172" s="14"/>
      <c r="C172" s="9"/>
      <c r="D172" s="10"/>
      <c r="E172" s="13"/>
      <c r="F172" s="13"/>
      <c r="G172" s="9"/>
      <c r="H172" s="11"/>
      <c r="I172" s="16"/>
      <c r="J172" s="328"/>
    </row>
    <row r="173" spans="1:10" x14ac:dyDescent="0.5">
      <c r="A173" s="10"/>
      <c r="B173" s="14"/>
      <c r="C173" s="9"/>
      <c r="D173" s="10"/>
      <c r="E173" s="13"/>
      <c r="F173" s="13"/>
      <c r="G173" s="9"/>
      <c r="H173" s="11"/>
      <c r="I173" s="16"/>
      <c r="J173" s="328"/>
    </row>
    <row r="174" spans="1:10" x14ac:dyDescent="0.5">
      <c r="A174" s="10"/>
      <c r="B174" s="14"/>
      <c r="C174" s="9"/>
      <c r="D174" s="10"/>
      <c r="E174" s="13"/>
      <c r="F174" s="13"/>
      <c r="G174" s="9"/>
      <c r="H174" s="11"/>
      <c r="I174" s="16"/>
      <c r="J174" s="328"/>
    </row>
    <row r="175" spans="1:10" x14ac:dyDescent="0.5">
      <c r="A175" s="10"/>
      <c r="B175" s="14"/>
      <c r="C175" s="9"/>
      <c r="D175" s="10"/>
      <c r="E175" s="17"/>
      <c r="F175" s="16"/>
      <c r="G175" s="16"/>
      <c r="H175" s="17"/>
      <c r="I175" s="16"/>
      <c r="J175" s="14"/>
    </row>
    <row r="176" spans="1:10" x14ac:dyDescent="0.5">
      <c r="A176" s="10"/>
      <c r="B176" s="135"/>
      <c r="C176" s="9"/>
      <c r="D176" s="10"/>
      <c r="E176" s="17"/>
      <c r="F176" s="16"/>
      <c r="G176" s="16"/>
      <c r="H176" s="17"/>
      <c r="I176" s="16"/>
      <c r="J176" s="14"/>
    </row>
    <row r="177" spans="1:11" x14ac:dyDescent="0.5">
      <c r="A177" s="10"/>
      <c r="B177" s="14"/>
      <c r="C177" s="9"/>
      <c r="D177" s="10"/>
      <c r="E177" s="13"/>
      <c r="F177" s="13"/>
      <c r="G177" s="9"/>
      <c r="H177" s="11"/>
      <c r="I177" s="16"/>
      <c r="J177" s="328"/>
    </row>
    <row r="178" spans="1:11" x14ac:dyDescent="0.5">
      <c r="A178" s="10"/>
      <c r="B178" s="214"/>
      <c r="C178" s="9"/>
      <c r="D178" s="10"/>
      <c r="E178" s="17"/>
      <c r="F178" s="16"/>
      <c r="G178" s="16"/>
      <c r="H178" s="17"/>
      <c r="I178" s="16"/>
      <c r="J178" s="14"/>
    </row>
    <row r="179" spans="1:11" x14ac:dyDescent="0.5">
      <c r="A179" s="10"/>
      <c r="B179" s="135"/>
      <c r="C179" s="9"/>
      <c r="D179" s="15"/>
      <c r="E179" s="17"/>
      <c r="F179" s="16"/>
      <c r="G179" s="16"/>
      <c r="H179" s="17"/>
      <c r="I179" s="16"/>
      <c r="J179" s="14"/>
      <c r="K179" s="6"/>
    </row>
    <row r="180" spans="1:11" s="2" customFormat="1" x14ac:dyDescent="0.5">
      <c r="A180" s="10"/>
      <c r="B180" s="14"/>
      <c r="C180" s="9"/>
      <c r="D180" s="10"/>
      <c r="E180" s="13"/>
      <c r="F180" s="13"/>
      <c r="G180" s="9"/>
      <c r="H180" s="11"/>
      <c r="I180" s="16"/>
      <c r="J180" s="328"/>
    </row>
    <row r="181" spans="1:11" s="2" customFormat="1" x14ac:dyDescent="0.5">
      <c r="A181" s="10"/>
      <c r="B181" s="14"/>
      <c r="C181" s="9"/>
      <c r="D181" s="10"/>
      <c r="E181" s="13"/>
      <c r="F181" s="13"/>
      <c r="G181" s="9"/>
      <c r="H181" s="11"/>
      <c r="I181" s="16"/>
      <c r="J181" s="328"/>
    </row>
    <row r="182" spans="1:11" s="2" customFormat="1" x14ac:dyDescent="0.5">
      <c r="A182" s="10"/>
      <c r="B182" s="14"/>
      <c r="C182" s="9"/>
      <c r="D182" s="10"/>
      <c r="E182" s="13"/>
      <c r="F182" s="13"/>
      <c r="G182" s="9"/>
      <c r="H182" s="11"/>
      <c r="I182" s="16"/>
      <c r="J182" s="328"/>
    </row>
    <row r="183" spans="1:11" s="2" customFormat="1" x14ac:dyDescent="0.5">
      <c r="A183" s="10"/>
      <c r="B183" s="14"/>
      <c r="C183" s="9"/>
      <c r="D183" s="15"/>
      <c r="E183" s="17"/>
      <c r="F183" s="16"/>
      <c r="G183" s="13"/>
      <c r="H183" s="13"/>
      <c r="I183" s="16"/>
      <c r="J183" s="14"/>
    </row>
    <row r="184" spans="1:11" x14ac:dyDescent="0.5">
      <c r="A184" s="10"/>
      <c r="B184" s="210"/>
      <c r="C184" s="9"/>
      <c r="D184" s="10"/>
      <c r="E184" s="17"/>
      <c r="F184" s="25"/>
      <c r="G184" s="16"/>
      <c r="H184" s="25"/>
      <c r="I184" s="25"/>
      <c r="J184" s="14"/>
    </row>
    <row r="185" spans="1:11" x14ac:dyDescent="0.5">
      <c r="A185" s="10"/>
      <c r="B185" s="187"/>
      <c r="C185" s="9"/>
      <c r="D185" s="10"/>
      <c r="E185" s="11"/>
      <c r="F185" s="9"/>
      <c r="G185" s="9"/>
      <c r="H185" s="11"/>
      <c r="I185" s="27"/>
      <c r="J185" s="328"/>
    </row>
    <row r="186" spans="1:11" x14ac:dyDescent="0.5">
      <c r="A186" s="10"/>
      <c r="B186" s="187"/>
      <c r="C186" s="9"/>
      <c r="D186" s="10"/>
      <c r="E186" s="11"/>
      <c r="F186" s="9"/>
      <c r="G186" s="9"/>
      <c r="H186" s="11"/>
      <c r="I186" s="27"/>
      <c r="J186" s="328"/>
    </row>
    <row r="187" spans="1:11" x14ac:dyDescent="0.5">
      <c r="A187" s="10"/>
      <c r="B187" s="187"/>
      <c r="C187" s="9"/>
      <c r="D187" s="10"/>
      <c r="E187" s="11"/>
      <c r="F187" s="9"/>
      <c r="G187" s="9"/>
      <c r="H187" s="11"/>
      <c r="I187" s="27"/>
      <c r="J187" s="328"/>
    </row>
    <row r="188" spans="1:11" x14ac:dyDescent="0.5">
      <c r="A188" s="10"/>
      <c r="B188" s="187"/>
      <c r="C188" s="9"/>
      <c r="D188" s="10"/>
      <c r="E188" s="11"/>
      <c r="F188" s="9"/>
      <c r="G188" s="9"/>
      <c r="H188" s="11"/>
      <c r="I188" s="27"/>
      <c r="J188" s="328"/>
    </row>
    <row r="189" spans="1:11" x14ac:dyDescent="0.5">
      <c r="A189" s="10"/>
      <c r="B189" s="28"/>
      <c r="C189" s="16"/>
      <c r="D189" s="15"/>
      <c r="E189" s="29"/>
      <c r="F189" s="30"/>
      <c r="G189" s="31"/>
      <c r="H189" s="30"/>
      <c r="I189" s="30"/>
      <c r="J189" s="14"/>
    </row>
    <row r="190" spans="1:11" x14ac:dyDescent="0.5">
      <c r="A190" s="10"/>
      <c r="B190" s="127"/>
      <c r="C190" s="16"/>
      <c r="D190" s="15"/>
      <c r="E190" s="29"/>
      <c r="F190" s="30"/>
      <c r="G190" s="31"/>
      <c r="H190" s="30"/>
      <c r="I190" s="30"/>
      <c r="J190" s="14"/>
    </row>
    <row r="191" spans="1:11" x14ac:dyDescent="0.5">
      <c r="A191" s="10"/>
      <c r="B191" s="28"/>
      <c r="C191" s="16"/>
      <c r="D191" s="15"/>
      <c r="E191" s="29"/>
      <c r="F191" s="30"/>
      <c r="G191" s="31"/>
      <c r="H191" s="30"/>
      <c r="I191" s="30"/>
      <c r="J191" s="328"/>
    </row>
    <row r="192" spans="1:11" x14ac:dyDescent="0.5">
      <c r="A192" s="10"/>
      <c r="B192" s="28"/>
      <c r="C192" s="16"/>
      <c r="D192" s="15"/>
      <c r="E192" s="29"/>
      <c r="F192" s="30"/>
      <c r="G192" s="32"/>
      <c r="H192" s="32"/>
      <c r="I192" s="30"/>
      <c r="J192" s="14"/>
    </row>
    <row r="193" spans="1:10" x14ac:dyDescent="0.5">
      <c r="A193" s="10"/>
      <c r="B193" s="127"/>
      <c r="C193" s="16"/>
      <c r="D193" s="15"/>
      <c r="E193" s="29"/>
      <c r="F193" s="30"/>
      <c r="G193" s="31"/>
      <c r="H193" s="30"/>
      <c r="I193" s="30"/>
      <c r="J193" s="14"/>
    </row>
    <row r="194" spans="1:10" x14ac:dyDescent="0.5">
      <c r="A194" s="10"/>
      <c r="B194" s="28"/>
      <c r="C194" s="16"/>
      <c r="D194" s="15"/>
      <c r="E194" s="29"/>
      <c r="F194" s="30"/>
      <c r="G194" s="31"/>
      <c r="H194" s="30"/>
      <c r="I194" s="30"/>
      <c r="J194" s="328"/>
    </row>
    <row r="195" spans="1:10" x14ac:dyDescent="0.5">
      <c r="A195" s="10"/>
      <c r="B195" s="28"/>
      <c r="C195" s="16"/>
      <c r="D195" s="15"/>
      <c r="E195" s="29"/>
      <c r="F195" s="30"/>
      <c r="G195" s="31"/>
      <c r="H195" s="30"/>
      <c r="I195" s="30"/>
      <c r="J195" s="328"/>
    </row>
    <row r="196" spans="1:10" x14ac:dyDescent="0.5">
      <c r="A196" s="10"/>
      <c r="B196" s="28"/>
      <c r="C196" s="16"/>
      <c r="D196" s="15"/>
      <c r="E196" s="29"/>
      <c r="F196" s="30"/>
      <c r="G196" s="31"/>
      <c r="H196" s="30"/>
      <c r="I196" s="30"/>
      <c r="J196" s="328"/>
    </row>
    <row r="197" spans="1:10" x14ac:dyDescent="0.5">
      <c r="A197" s="10"/>
      <c r="B197" s="28"/>
      <c r="C197" s="16"/>
      <c r="D197" s="15"/>
      <c r="E197" s="29"/>
      <c r="F197" s="30"/>
      <c r="G197" s="31"/>
      <c r="H197" s="30"/>
      <c r="I197" s="30"/>
      <c r="J197" s="14"/>
    </row>
    <row r="198" spans="1:10" x14ac:dyDescent="0.5">
      <c r="A198" s="10"/>
      <c r="B198" s="28"/>
      <c r="C198" s="16"/>
      <c r="D198" s="15"/>
      <c r="E198" s="29"/>
      <c r="F198" s="30"/>
      <c r="G198" s="31"/>
      <c r="H198" s="30"/>
      <c r="I198" s="30"/>
      <c r="J198" s="14"/>
    </row>
    <row r="199" spans="1:10" x14ac:dyDescent="0.5">
      <c r="A199" s="10"/>
      <c r="B199" s="28"/>
      <c r="C199" s="16"/>
      <c r="D199" s="15"/>
      <c r="E199" s="29"/>
      <c r="F199" s="30"/>
      <c r="G199" s="31"/>
      <c r="H199" s="30"/>
      <c r="I199" s="30"/>
      <c r="J199" s="14"/>
    </row>
    <row r="200" spans="1:10" x14ac:dyDescent="0.5">
      <c r="A200" s="10"/>
      <c r="B200" s="127"/>
      <c r="C200" s="16"/>
      <c r="D200" s="15"/>
      <c r="E200" s="29"/>
      <c r="F200" s="30"/>
      <c r="G200" s="31"/>
      <c r="H200" s="30"/>
      <c r="I200" s="30"/>
      <c r="J200" s="14"/>
    </row>
    <row r="201" spans="1:10" s="39" customFormat="1" x14ac:dyDescent="0.5">
      <c r="A201" s="10"/>
      <c r="B201" s="28"/>
      <c r="C201" s="16"/>
      <c r="D201" s="15"/>
      <c r="E201" s="29"/>
      <c r="F201" s="30"/>
      <c r="G201" s="31"/>
      <c r="H201" s="30"/>
      <c r="I201" s="30"/>
      <c r="J201" s="328"/>
    </row>
    <row r="202" spans="1:10" x14ac:dyDescent="0.5">
      <c r="A202" s="10"/>
      <c r="B202" s="28"/>
      <c r="C202" s="16"/>
      <c r="D202" s="15"/>
      <c r="E202" s="29"/>
      <c r="F202" s="30"/>
      <c r="G202" s="31"/>
      <c r="H202" s="30"/>
      <c r="I202" s="30"/>
      <c r="J202" s="328"/>
    </row>
    <row r="203" spans="1:10" s="39" customFormat="1" x14ac:dyDescent="0.5">
      <c r="A203" s="10"/>
      <c r="B203" s="28"/>
      <c r="C203" s="16"/>
      <c r="D203" s="15"/>
      <c r="E203" s="29"/>
      <c r="F203" s="30"/>
      <c r="G203" s="31"/>
      <c r="H203" s="30"/>
      <c r="I203" s="30"/>
      <c r="J203" s="328"/>
    </row>
    <row r="204" spans="1:10" x14ac:dyDescent="0.5">
      <c r="A204" s="10"/>
      <c r="B204" s="28"/>
      <c r="C204" s="16"/>
      <c r="D204" s="15"/>
      <c r="E204" s="29"/>
      <c r="F204" s="30"/>
      <c r="G204" s="31"/>
      <c r="H204" s="30"/>
      <c r="I204" s="30"/>
      <c r="J204" s="328"/>
    </row>
    <row r="205" spans="1:10" s="39" customFormat="1" x14ac:dyDescent="0.5">
      <c r="A205" s="10"/>
      <c r="B205" s="28"/>
      <c r="C205" s="16"/>
      <c r="D205" s="15"/>
      <c r="E205" s="29"/>
      <c r="F205" s="30"/>
      <c r="G205" s="31"/>
      <c r="H205" s="30"/>
      <c r="I205" s="30"/>
      <c r="J205" s="328"/>
    </row>
    <row r="206" spans="1:10" x14ac:dyDescent="0.5">
      <c r="A206" s="52"/>
      <c r="B206" s="187"/>
      <c r="C206" s="11"/>
      <c r="D206" s="10"/>
      <c r="E206" s="11"/>
      <c r="F206" s="54"/>
      <c r="G206" s="54"/>
      <c r="H206" s="54"/>
      <c r="I206" s="54"/>
      <c r="J206" s="327"/>
    </row>
    <row r="207" spans="1:10" s="39" customFormat="1" x14ac:dyDescent="0.5">
      <c r="A207" s="10"/>
      <c r="B207" s="28"/>
      <c r="C207" s="16"/>
      <c r="D207" s="15"/>
      <c r="E207" s="29"/>
      <c r="F207" s="30"/>
      <c r="G207" s="31"/>
      <c r="H207" s="30"/>
      <c r="I207" s="30"/>
      <c r="J207" s="14"/>
    </row>
    <row r="208" spans="1:10" x14ac:dyDescent="0.5">
      <c r="A208" s="52"/>
      <c r="B208" s="187"/>
      <c r="C208" s="11"/>
      <c r="D208" s="10"/>
      <c r="E208" s="11"/>
      <c r="F208" s="54"/>
      <c r="G208" s="54"/>
      <c r="H208" s="54"/>
      <c r="I208" s="54"/>
      <c r="J208" s="327"/>
    </row>
    <row r="209" spans="1:11" x14ac:dyDescent="0.5">
      <c r="A209" s="10"/>
      <c r="B209" s="28"/>
      <c r="C209" s="16"/>
      <c r="D209" s="15"/>
      <c r="E209" s="29"/>
      <c r="F209" s="30"/>
      <c r="G209" s="31"/>
      <c r="H209" s="30"/>
      <c r="I209" s="30"/>
      <c r="J209" s="14"/>
    </row>
    <row r="210" spans="1:11" x14ac:dyDescent="0.5">
      <c r="A210" s="52"/>
      <c r="B210" s="187"/>
      <c r="C210" s="11"/>
      <c r="D210" s="10"/>
      <c r="E210" s="11"/>
      <c r="F210" s="54"/>
      <c r="G210" s="54"/>
      <c r="H210" s="54"/>
      <c r="I210" s="54"/>
      <c r="J210" s="327"/>
    </row>
    <row r="211" spans="1:11" s="39" customFormat="1" x14ac:dyDescent="0.5">
      <c r="A211" s="10"/>
      <c r="B211" s="28"/>
      <c r="C211" s="16"/>
      <c r="D211" s="15"/>
      <c r="E211" s="29"/>
      <c r="F211" s="30"/>
      <c r="G211" s="31"/>
      <c r="H211" s="30"/>
      <c r="I211" s="30"/>
      <c r="J211" s="14"/>
    </row>
    <row r="212" spans="1:11" s="39" customFormat="1" x14ac:dyDescent="0.5">
      <c r="A212" s="52"/>
      <c r="B212" s="215"/>
      <c r="C212" s="11"/>
      <c r="D212" s="10"/>
      <c r="E212" s="11"/>
      <c r="F212" s="54"/>
      <c r="G212" s="54"/>
      <c r="H212" s="54"/>
      <c r="I212" s="54"/>
      <c r="J212" s="327"/>
    </row>
    <row r="213" spans="1:11" s="39" customFormat="1" x14ac:dyDescent="0.5">
      <c r="A213" s="10"/>
      <c r="B213" s="28"/>
      <c r="C213" s="16"/>
      <c r="D213" s="15"/>
      <c r="E213" s="29"/>
      <c r="F213" s="30"/>
      <c r="G213" s="31"/>
      <c r="H213" s="30"/>
      <c r="I213" s="30"/>
      <c r="J213" s="14"/>
    </row>
    <row r="214" spans="1:11" x14ac:dyDescent="0.5">
      <c r="A214" s="10"/>
      <c r="B214" s="28"/>
      <c r="C214" s="16"/>
      <c r="D214" s="15"/>
      <c r="E214" s="29"/>
      <c r="F214" s="30"/>
      <c r="G214" s="31"/>
      <c r="H214" s="30"/>
      <c r="I214" s="30"/>
      <c r="J214" s="14"/>
    </row>
    <row r="215" spans="1:11" x14ac:dyDescent="0.5">
      <c r="A215" s="10"/>
      <c r="B215" s="28"/>
      <c r="C215" s="16"/>
      <c r="D215" s="15"/>
      <c r="E215" s="29"/>
      <c r="F215" s="30"/>
      <c r="G215" s="31"/>
      <c r="H215" s="30"/>
      <c r="I215" s="30"/>
      <c r="J215" s="14"/>
    </row>
    <row r="216" spans="1:11" x14ac:dyDescent="0.5">
      <c r="A216" s="52"/>
      <c r="B216" s="187"/>
      <c r="C216" s="11"/>
      <c r="D216" s="10"/>
      <c r="E216" s="11"/>
      <c r="F216" s="54"/>
      <c r="G216" s="54"/>
      <c r="H216" s="54"/>
      <c r="I216" s="54"/>
      <c r="J216" s="327"/>
    </row>
    <row r="217" spans="1:11" x14ac:dyDescent="0.5">
      <c r="A217" s="49"/>
      <c r="B217" s="56"/>
      <c r="C217" s="17"/>
      <c r="D217" s="15"/>
      <c r="E217" s="17"/>
      <c r="F217" s="118"/>
      <c r="G217" s="54"/>
      <c r="H217" s="54"/>
      <c r="I217" s="118"/>
      <c r="J217" s="15"/>
      <c r="K217" s="6"/>
    </row>
    <row r="218" spans="1:11" x14ac:dyDescent="0.5">
      <c r="A218" s="52"/>
      <c r="B218" s="187"/>
      <c r="C218" s="11"/>
      <c r="D218" s="10"/>
      <c r="E218" s="11"/>
      <c r="F218" s="54"/>
      <c r="G218" s="54"/>
      <c r="H218" s="54"/>
      <c r="I218" s="54"/>
      <c r="J218" s="327"/>
    </row>
    <row r="219" spans="1:11" x14ac:dyDescent="0.5">
      <c r="A219" s="10"/>
      <c r="B219" s="28"/>
      <c r="C219" s="16"/>
      <c r="D219" s="15"/>
      <c r="E219" s="29"/>
      <c r="F219" s="30"/>
      <c r="G219" s="32"/>
      <c r="H219" s="32"/>
      <c r="I219" s="30"/>
      <c r="J219" s="14"/>
    </row>
    <row r="220" spans="1:11" x14ac:dyDescent="0.5">
      <c r="A220" s="10"/>
      <c r="B220" s="28"/>
      <c r="C220" s="16"/>
      <c r="D220" s="15"/>
      <c r="E220" s="10"/>
      <c r="F220" s="10"/>
      <c r="G220" s="9"/>
      <c r="H220" s="11"/>
      <c r="I220" s="9"/>
      <c r="J220" s="14"/>
    </row>
    <row r="221" spans="1:11" x14ac:dyDescent="0.5">
      <c r="A221" s="10"/>
      <c r="B221" s="28"/>
      <c r="C221" s="16"/>
      <c r="D221" s="15"/>
      <c r="E221" s="10"/>
      <c r="F221" s="10"/>
      <c r="G221" s="9"/>
      <c r="H221" s="11"/>
      <c r="I221" s="9"/>
      <c r="J221" s="14"/>
      <c r="K221" s="6"/>
    </row>
    <row r="222" spans="1:11" s="39" customFormat="1" x14ac:dyDescent="0.5">
      <c r="A222" s="10"/>
      <c r="B222" s="216"/>
      <c r="C222" s="9"/>
      <c r="D222" s="10"/>
      <c r="E222" s="17"/>
      <c r="F222" s="25"/>
      <c r="G222" s="25"/>
      <c r="H222" s="25"/>
      <c r="I222" s="25"/>
      <c r="J222" s="14"/>
    </row>
    <row r="223" spans="1:11" s="39" customFormat="1" x14ac:dyDescent="0.5">
      <c r="A223" s="10"/>
      <c r="B223" s="210"/>
      <c r="C223" s="9"/>
      <c r="D223" s="10"/>
      <c r="E223" s="17"/>
      <c r="F223" s="16"/>
      <c r="G223" s="16"/>
      <c r="H223" s="17"/>
      <c r="I223" s="25"/>
      <c r="J223" s="14"/>
    </row>
    <row r="224" spans="1:11" s="39" customFormat="1" x14ac:dyDescent="0.5">
      <c r="A224" s="10"/>
      <c r="B224" s="152"/>
      <c r="C224" s="9"/>
      <c r="D224" s="10"/>
      <c r="E224" s="29"/>
      <c r="F224" s="30"/>
      <c r="G224" s="31"/>
      <c r="H224" s="30"/>
      <c r="I224" s="30"/>
      <c r="J224" s="14"/>
    </row>
    <row r="225" spans="1:10" s="39" customFormat="1" x14ac:dyDescent="0.5">
      <c r="A225" s="10"/>
      <c r="B225" s="152"/>
      <c r="C225" s="9"/>
      <c r="D225" s="10"/>
      <c r="E225" s="29"/>
      <c r="F225" s="30"/>
      <c r="G225" s="31"/>
      <c r="H225" s="30"/>
      <c r="I225" s="30"/>
      <c r="J225" s="14"/>
    </row>
    <row r="226" spans="1:10" s="39" customFormat="1" x14ac:dyDescent="0.5">
      <c r="A226" s="10"/>
      <c r="B226" s="216"/>
      <c r="C226" s="9"/>
      <c r="D226" s="10"/>
      <c r="E226" s="17"/>
      <c r="F226" s="25"/>
      <c r="G226" s="25"/>
      <c r="H226" s="34"/>
      <c r="I226" s="25"/>
      <c r="J226" s="14"/>
    </row>
    <row r="227" spans="1:10" x14ac:dyDescent="0.5">
      <c r="A227" s="52"/>
      <c r="B227" s="217"/>
      <c r="C227" s="11"/>
      <c r="D227" s="10"/>
      <c r="E227" s="11"/>
      <c r="F227" s="54"/>
      <c r="G227" s="54"/>
      <c r="H227" s="54"/>
      <c r="I227" s="54"/>
      <c r="J227" s="327"/>
    </row>
    <row r="228" spans="1:10" x14ac:dyDescent="0.5">
      <c r="A228" s="49"/>
      <c r="B228" s="56"/>
      <c r="C228" s="17"/>
      <c r="D228" s="15"/>
      <c r="E228" s="17"/>
      <c r="F228" s="118"/>
      <c r="G228" s="397"/>
      <c r="H228" s="397"/>
      <c r="I228" s="118"/>
      <c r="J228" s="15"/>
    </row>
    <row r="229" spans="1:10" x14ac:dyDescent="0.5">
      <c r="A229" s="52"/>
      <c r="B229" s="187"/>
      <c r="C229" s="11"/>
      <c r="D229" s="10"/>
      <c r="E229" s="11"/>
      <c r="F229" s="54"/>
      <c r="G229" s="397"/>
      <c r="H229" s="397"/>
      <c r="I229" s="54"/>
      <c r="J229" s="327"/>
    </row>
    <row r="230" spans="1:10" x14ac:dyDescent="0.5">
      <c r="A230" s="52"/>
      <c r="B230" s="187"/>
      <c r="C230" s="10"/>
      <c r="D230" s="10"/>
      <c r="E230" s="10"/>
      <c r="F230" s="54"/>
      <c r="G230" s="54"/>
      <c r="H230" s="54"/>
      <c r="I230" s="54"/>
      <c r="J230" s="327"/>
    </row>
    <row r="231" spans="1:10" x14ac:dyDescent="0.5">
      <c r="A231" s="52"/>
      <c r="B231" s="188"/>
      <c r="C231" s="10"/>
      <c r="D231" s="10"/>
      <c r="E231" s="10"/>
      <c r="F231" s="58"/>
      <c r="G231" s="58"/>
      <c r="H231" s="58"/>
      <c r="I231" s="58"/>
      <c r="J231" s="327"/>
    </row>
  </sheetData>
  <mergeCells count="74">
    <mergeCell ref="G100:H100"/>
    <mergeCell ref="A2:J2"/>
    <mergeCell ref="A3:G3"/>
    <mergeCell ref="A4:G4"/>
    <mergeCell ref="A5:B5"/>
    <mergeCell ref="A6:G6"/>
    <mergeCell ref="J9:J10"/>
    <mergeCell ref="A9:A10"/>
    <mergeCell ref="B9:B10"/>
    <mergeCell ref="C9:C10"/>
    <mergeCell ref="D9:D10"/>
    <mergeCell ref="E9:F9"/>
    <mergeCell ref="G9:H9"/>
    <mergeCell ref="G43:H43"/>
    <mergeCell ref="G99:H99"/>
    <mergeCell ref="A32:A33"/>
    <mergeCell ref="G111:H111"/>
    <mergeCell ref="G123:H123"/>
    <mergeCell ref="G124:H124"/>
    <mergeCell ref="G128:H128"/>
    <mergeCell ref="G125:H125"/>
    <mergeCell ref="G113:H113"/>
    <mergeCell ref="G112:H112"/>
    <mergeCell ref="G114:H114"/>
    <mergeCell ref="G228:H228"/>
    <mergeCell ref="G229:H229"/>
    <mergeCell ref="G129:H129"/>
    <mergeCell ref="G130:H130"/>
    <mergeCell ref="G131:H131"/>
    <mergeCell ref="G132:H132"/>
    <mergeCell ref="G133:H133"/>
    <mergeCell ref="G135:H135"/>
    <mergeCell ref="J32:J33"/>
    <mergeCell ref="A59:A60"/>
    <mergeCell ref="B59:B60"/>
    <mergeCell ref="C59:C60"/>
    <mergeCell ref="D59:D60"/>
    <mergeCell ref="E59:F59"/>
    <mergeCell ref="G59:H59"/>
    <mergeCell ref="J59:J60"/>
    <mergeCell ref="B32:B33"/>
    <mergeCell ref="C32:C33"/>
    <mergeCell ref="D32:D33"/>
    <mergeCell ref="E32:F32"/>
    <mergeCell ref="G32:H32"/>
    <mergeCell ref="G81:H81"/>
    <mergeCell ref="J81:J82"/>
    <mergeCell ref="A81:A82"/>
    <mergeCell ref="B81:B82"/>
    <mergeCell ref="C81:C82"/>
    <mergeCell ref="D81:D82"/>
    <mergeCell ref="E81:F81"/>
    <mergeCell ref="G105:H105"/>
    <mergeCell ref="J105:J106"/>
    <mergeCell ref="A105:A106"/>
    <mergeCell ref="B105:B106"/>
    <mergeCell ref="C105:C106"/>
    <mergeCell ref="D105:D106"/>
    <mergeCell ref="E105:F105"/>
    <mergeCell ref="A126:A127"/>
    <mergeCell ref="A147:A148"/>
    <mergeCell ref="B147:B148"/>
    <mergeCell ref="C147:C148"/>
    <mergeCell ref="J126:J127"/>
    <mergeCell ref="G126:H126"/>
    <mergeCell ref="E126:F126"/>
    <mergeCell ref="D126:D127"/>
    <mergeCell ref="C126:C127"/>
    <mergeCell ref="G134:H134"/>
    <mergeCell ref="D147:D148"/>
    <mergeCell ref="E147:F147"/>
    <mergeCell ref="G147:H147"/>
    <mergeCell ref="J147:J148"/>
    <mergeCell ref="B126:B127"/>
  </mergeCells>
  <phoneticPr fontId="25" type="noConversion"/>
  <pageMargins left="0.7" right="0.7" top="0.75" bottom="0.75" header="0.3" footer="0.3"/>
  <pageSetup paperSize="9" scale="9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งานรื้อถอน</vt:lpstr>
      <vt:lpstr>ขุดดิน</vt:lpstr>
      <vt:lpstr>4.เสาเข็ม</vt:lpstr>
      <vt:lpstr>หล่อคอนกรีต</vt:lpstr>
      <vt:lpstr>คอนกรีตโครงสร้าง</vt:lpstr>
      <vt:lpstr>เหล็กโครงสร้าง</vt:lpstr>
      <vt:lpstr>7-9. งานหลังคาและฉนวน</vt:lpstr>
      <vt:lpstr>10.งานฝ้าเพดาน</vt:lpstr>
      <vt:lpstr>11.ผนัง</vt:lpstr>
      <vt:lpstr>12.ประตู-หน้าต่าง</vt:lpstr>
      <vt:lpstr>13-15.ผิวพื้น บันได ยาแนว</vt:lpstr>
      <vt:lpstr>16.สี</vt:lpstr>
      <vt:lpstr>17.วัสดุกันซึม</vt:lpstr>
      <vt:lpstr>18.สุขภัณฑ์</vt:lpstr>
      <vt:lpstr>ถังน้ำ ถังบำบัดน้ำเสีย</vt:lpstr>
      <vt:lpstr>'10.งานฝ้าเพดาน'!Print_Area</vt:lpstr>
      <vt:lpstr>'11.ผนัง'!Print_Area</vt:lpstr>
      <vt:lpstr>'12.ประตู-หน้าต่าง'!Print_Area</vt:lpstr>
      <vt:lpstr>'13-15.ผิวพื้น บันได ยาแนว'!Print_Area</vt:lpstr>
      <vt:lpstr>'16.สี'!Print_Area</vt:lpstr>
      <vt:lpstr>'17.วัสดุกันซึม'!Print_Area</vt:lpstr>
      <vt:lpstr>'18.สุขภัณฑ์'!Print_Area</vt:lpstr>
      <vt:lpstr>'4.เสาเข็ม'!Print_Area</vt:lpstr>
      <vt:lpstr>'7-9. งานหลังคาและฉนวน'!Print_Area</vt:lpstr>
      <vt:lpstr>ขุดดิน!Print_Area</vt:lpstr>
      <vt:lpstr>คอนกรีตโครงสร้าง!Print_Area</vt:lpstr>
      <vt:lpstr>งานรื้อถอน!Print_Area</vt:lpstr>
      <vt:lpstr>'ถังน้ำ ถังบำบัดน้ำเสีย'!Print_Area</vt:lpstr>
      <vt:lpstr>หล่อคอนกรีต!Print_Area</vt:lpstr>
      <vt:lpstr>เหล็กโครงสร้าง!Print_Area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xxxxxx</dc:creator>
  <cp:lastModifiedBy>Krisanapong Sukhasvasti</cp:lastModifiedBy>
  <cp:lastPrinted>2020-10-20T08:13:27Z</cp:lastPrinted>
  <dcterms:created xsi:type="dcterms:W3CDTF">1998-07-29T22:45:17Z</dcterms:created>
  <dcterms:modified xsi:type="dcterms:W3CDTF">2020-10-21T08:05:38Z</dcterms:modified>
</cp:coreProperties>
</file>